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地块表" sheetId="1" r:id="rId1"/>
    <sheet name="明细表" sheetId="6" r:id="rId2"/>
    <sheet name="安置费" sheetId="7" r:id="rId3"/>
  </sheets>
  <definedNames>
    <definedName name="_xlnm.Print_Area" localSheetId="1">明细表!$A$1:$H$21</definedName>
  </definedNames>
  <calcPr calcId="144525"/>
</workbook>
</file>

<file path=xl/sharedStrings.xml><?xml version="1.0" encoding="utf-8"?>
<sst xmlns="http://schemas.openxmlformats.org/spreadsheetml/2006/main" count="109" uniqueCount="73">
  <si>
    <t>附件：</t>
  </si>
  <si>
    <t xml:space="preserve">许昌市建安区2018年度第十五批乡镇建设用地地块表  </t>
  </si>
  <si>
    <t>权属单位</t>
  </si>
  <si>
    <t>土 地
总面积</t>
  </si>
  <si>
    <t>农用地</t>
  </si>
  <si>
    <t>建设用地</t>
  </si>
  <si>
    <t>合 计</t>
  </si>
  <si>
    <t xml:space="preserve"> 耕 地     </t>
  </si>
  <si>
    <t>水域及水利设施用地</t>
  </si>
  <si>
    <t>交通运输用地</t>
  </si>
  <si>
    <t>城镇村及工矿用地</t>
  </si>
  <si>
    <t>小计</t>
  </si>
  <si>
    <t>其 中</t>
  </si>
  <si>
    <t>坑塘水面</t>
  </si>
  <si>
    <t>村庄</t>
  </si>
  <si>
    <t>水浇地</t>
  </si>
  <si>
    <t>农村道路</t>
  </si>
  <si>
    <t>许昌市总计</t>
  </si>
  <si>
    <t>1号地（金石）工业用地</t>
  </si>
  <si>
    <t>辛集村村民委员会二组</t>
  </si>
  <si>
    <t>辛集村村民委员会一组</t>
  </si>
  <si>
    <t>一号地合计</t>
  </si>
  <si>
    <t>2号地（高楼陈）工业用地</t>
  </si>
  <si>
    <t>高楼陈村村民委员会</t>
  </si>
  <si>
    <t>高楼陈村村民委员会四组</t>
  </si>
  <si>
    <t>将官池社区居民委员会</t>
  </si>
  <si>
    <t>将官池社区居民委员会六组</t>
  </si>
  <si>
    <t>二号地合计</t>
  </si>
  <si>
    <t>3号地（驾校）工业用地</t>
  </si>
  <si>
    <t>高楼陈村村民委员会集体</t>
  </si>
  <si>
    <t>三号地合计</t>
  </si>
  <si>
    <t xml:space="preserve"> </t>
  </si>
  <si>
    <t>附  件</t>
  </si>
  <si>
    <t xml:space="preserve">许昌市建安区2018年度第十五批乡镇建设征收土地明细表 </t>
  </si>
  <si>
    <r>
      <rPr>
        <sz val="12"/>
        <rFont val="仿宋_GB2312"/>
        <charset val="134"/>
      </rPr>
      <t>单位：公顷</t>
    </r>
  </si>
  <si>
    <r>
      <rPr>
        <sz val="11"/>
        <rFont val="仿宋_GB2312"/>
        <charset val="134"/>
      </rPr>
      <t>许昌市总计</t>
    </r>
  </si>
  <si>
    <r>
      <rPr>
        <sz val="12"/>
        <rFont val="仿宋_GB2312"/>
        <charset val="134"/>
      </rPr>
      <t>集体土地</t>
    </r>
  </si>
  <si>
    <r>
      <rPr>
        <sz val="11"/>
        <rFont val="仿宋_GB2312"/>
        <charset val="134"/>
      </rPr>
      <t>建安区共计</t>
    </r>
  </si>
  <si>
    <r>
      <rPr>
        <sz val="11"/>
        <rFont val="仿宋_GB2312"/>
        <charset val="134"/>
      </rPr>
      <t>将官池镇合计</t>
    </r>
  </si>
  <si>
    <r>
      <rPr>
        <sz val="11"/>
        <rFont val="仿宋_GB2312"/>
        <charset val="134"/>
      </rPr>
      <t>辛集村小计</t>
    </r>
  </si>
  <si>
    <r>
      <rPr>
        <sz val="11"/>
        <rFont val="仿宋_GB2312"/>
        <charset val="134"/>
      </rPr>
      <t>辛集村一组</t>
    </r>
  </si>
  <si>
    <r>
      <rPr>
        <sz val="11"/>
        <rFont val="仿宋_GB2312"/>
        <charset val="134"/>
      </rPr>
      <t>辛集村二组</t>
    </r>
  </si>
  <si>
    <r>
      <rPr>
        <sz val="11"/>
        <rFont val="仿宋_GB2312"/>
        <charset val="134"/>
      </rPr>
      <t>高楼陈村小计</t>
    </r>
  </si>
  <si>
    <r>
      <rPr>
        <sz val="11"/>
        <rFont val="仿宋_GB2312"/>
        <charset val="134"/>
      </rPr>
      <t>高楼陈村集体</t>
    </r>
  </si>
  <si>
    <r>
      <rPr>
        <sz val="11"/>
        <rFont val="仿宋_GB2312"/>
        <charset val="134"/>
      </rPr>
      <t>高楼陈村四组</t>
    </r>
  </si>
  <si>
    <r>
      <rPr>
        <sz val="11"/>
        <rFont val="仿宋_GB2312"/>
        <charset val="134"/>
      </rPr>
      <t>将官池社区小计</t>
    </r>
  </si>
  <si>
    <r>
      <rPr>
        <sz val="11"/>
        <rFont val="仿宋_GB2312"/>
        <charset val="134"/>
      </rPr>
      <t>将官池社区集体</t>
    </r>
  </si>
  <si>
    <r>
      <rPr>
        <sz val="11"/>
        <rFont val="仿宋_GB2312"/>
        <charset val="134"/>
      </rPr>
      <t>将官池社区六组</t>
    </r>
  </si>
  <si>
    <t xml:space="preserve">许昌市建安区2018年度第十五批乡镇建设用地明细表  </t>
  </si>
  <si>
    <t>单位：</t>
  </si>
  <si>
    <t>公顷</t>
  </si>
  <si>
    <t>安置费</t>
  </si>
  <si>
    <t>区片编号</t>
  </si>
  <si>
    <t>安置补偿标准</t>
  </si>
  <si>
    <t>区片标准</t>
  </si>
  <si>
    <t>安置费用</t>
  </si>
  <si>
    <t>区片费用</t>
  </si>
  <si>
    <t>集体土地</t>
  </si>
  <si>
    <t>建安区共计</t>
  </si>
  <si>
    <t>将官池镇合计</t>
  </si>
  <si>
    <t>辛集村村民委员会小计</t>
  </si>
  <si>
    <t>高楼陈村村民委员会小计</t>
  </si>
  <si>
    <t>将官池社区居民委员会小计</t>
  </si>
  <si>
    <t>将官池社区居民委员会集体</t>
  </si>
  <si>
    <t>合计</t>
  </si>
  <si>
    <t>总面积</t>
  </si>
  <si>
    <t>耕地</t>
  </si>
  <si>
    <t>其他农用地</t>
  </si>
  <si>
    <t>社保费</t>
  </si>
  <si>
    <t>新增费</t>
  </si>
  <si>
    <t>青苗费</t>
  </si>
  <si>
    <t>总费用</t>
  </si>
  <si>
    <t>综合标准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</si>
</sst>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00_ "/>
    <numFmt numFmtId="178" formatCode="0.0000_);[Red]\(0.0000\)"/>
  </numFmts>
  <fonts count="52">
    <font>
      <sz val="12"/>
      <name val="宋体"/>
      <charset val="134"/>
    </font>
    <font>
      <sz val="10"/>
      <name val="黑体"/>
      <charset val="134"/>
    </font>
    <font>
      <sz val="12"/>
      <color indexed="12"/>
      <name val="宋体"/>
      <charset val="134"/>
    </font>
    <font>
      <sz val="12"/>
      <color indexed="12"/>
      <name val="黑体"/>
      <charset val="134"/>
    </font>
    <font>
      <b/>
      <sz val="10"/>
      <name val="黑体"/>
      <charset val="134"/>
    </font>
    <font>
      <sz val="10"/>
      <color indexed="12"/>
      <name val="黑体"/>
      <charset val="134"/>
    </font>
    <font>
      <sz val="10"/>
      <color indexed="12"/>
      <name val="宋体"/>
      <charset val="134"/>
    </font>
    <font>
      <sz val="14"/>
      <name val="黑体"/>
      <charset val="134"/>
    </font>
    <font>
      <sz val="24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color indexed="56"/>
      <name val="黑体"/>
      <charset val="134"/>
    </font>
    <font>
      <sz val="11"/>
      <color indexed="56"/>
      <name val="黑体"/>
      <charset val="134"/>
    </font>
    <font>
      <sz val="12"/>
      <color indexed="56"/>
      <name val="黑体"/>
      <charset val="134"/>
    </font>
    <font>
      <sz val="9"/>
      <name val="宋体"/>
      <charset val="134"/>
    </font>
    <font>
      <sz val="8"/>
      <color indexed="10"/>
      <name val="黑体"/>
      <charset val="134"/>
    </font>
    <font>
      <b/>
      <sz val="8"/>
      <color indexed="10"/>
      <name val="黑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9"/>
      <color indexed="56"/>
      <name val="黑体"/>
      <charset val="134"/>
    </font>
    <font>
      <sz val="10"/>
      <color indexed="10"/>
      <name val="黑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_GB2312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2" borderId="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" borderId="2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25" borderId="8" applyNumberFormat="0" applyAlignment="0" applyProtection="0">
      <alignment vertical="center"/>
    </xf>
    <xf numFmtId="0" fontId="48" fillId="25" borderId="3" applyNumberFormat="0" applyAlignment="0" applyProtection="0">
      <alignment vertical="center"/>
    </xf>
    <xf numFmtId="0" fontId="49" fillId="28" borderId="9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78" fontId="13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178" fontId="29" fillId="0" borderId="1" xfId="0" applyNumberFormat="1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78" fontId="22" fillId="0" borderId="1" xfId="0" applyNumberFormat="1" applyFont="1" applyBorder="1" applyAlignment="1">
      <alignment horizontal="center" vertical="center"/>
    </xf>
    <xf numFmtId="178" fontId="2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zoomScale="115" zoomScaleNormal="115" workbookViewId="0">
      <selection activeCell="A2" sqref="A2:J4"/>
    </sheetView>
  </sheetViews>
  <sheetFormatPr defaultColWidth="9" defaultRowHeight="12"/>
  <cols>
    <col min="1" max="1" width="10" style="1" customWidth="1"/>
    <col min="2" max="2" width="24" style="7" customWidth="1"/>
    <col min="3" max="4" width="11" style="7" customWidth="1"/>
    <col min="5" max="5" width="12" style="7" customWidth="1"/>
    <col min="6" max="6" width="11.5" style="7" customWidth="1"/>
    <col min="7" max="7" width="13" style="7" customWidth="1"/>
    <col min="8" max="8" width="12.1" style="7" customWidth="1"/>
    <col min="9" max="9" width="9.5" style="8" customWidth="1"/>
    <col min="10" max="10" width="9.1" style="8" customWidth="1"/>
    <col min="11" max="16384" width="9" style="8"/>
  </cols>
  <sheetData>
    <row r="1" ht="15.1" customHeight="1" spans="1:8">
      <c r="A1" s="9" t="s">
        <v>0</v>
      </c>
      <c r="B1" s="9"/>
      <c r="C1" s="56"/>
      <c r="D1" s="56"/>
      <c r="E1" s="56"/>
      <c r="F1" s="56"/>
      <c r="G1" s="56"/>
      <c r="H1" s="56"/>
    </row>
    <row r="2" s="1" customFormat="1" ht="25.15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1" customFormat="1" customHeight="1" spans="1:10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="1" customFormat="1" ht="7.5" customHeight="1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="3" customFormat="1" ht="10.25" customHeight="1" spans="1:8">
      <c r="A5" s="13"/>
      <c r="B5" s="13"/>
      <c r="C5" s="13"/>
      <c r="D5" s="13"/>
      <c r="E5" s="13"/>
      <c r="F5" s="13"/>
      <c r="G5" s="13"/>
      <c r="H5" s="13"/>
    </row>
    <row r="6" s="3" customFormat="1" ht="14.3" customHeight="1" spans="1:10">
      <c r="A6" s="14" t="s">
        <v>2</v>
      </c>
      <c r="B6" s="14"/>
      <c r="C6" s="15" t="s">
        <v>3</v>
      </c>
      <c r="D6" s="14" t="s">
        <v>4</v>
      </c>
      <c r="E6" s="14"/>
      <c r="F6" s="14"/>
      <c r="G6" s="14"/>
      <c r="H6" s="14"/>
      <c r="I6" s="41" t="s">
        <v>5</v>
      </c>
      <c r="J6" s="41"/>
    </row>
    <row r="7" s="3" customFormat="1" ht="36" customHeight="1" spans="1:10">
      <c r="A7" s="14"/>
      <c r="B7" s="14"/>
      <c r="C7" s="15"/>
      <c r="D7" s="14" t="s">
        <v>6</v>
      </c>
      <c r="E7" s="16" t="s">
        <v>7</v>
      </c>
      <c r="F7" s="16"/>
      <c r="G7" s="16" t="s">
        <v>8</v>
      </c>
      <c r="H7" s="16" t="s">
        <v>9</v>
      </c>
      <c r="I7" s="43" t="s">
        <v>10</v>
      </c>
      <c r="J7" s="41"/>
    </row>
    <row r="8" s="3" customFormat="1" ht="18" customHeight="1" spans="1:10">
      <c r="A8" s="14"/>
      <c r="B8" s="14"/>
      <c r="C8" s="15"/>
      <c r="D8" s="14"/>
      <c r="E8" s="14" t="s">
        <v>11</v>
      </c>
      <c r="F8" s="16" t="s">
        <v>12</v>
      </c>
      <c r="G8" s="16" t="s">
        <v>13</v>
      </c>
      <c r="H8" s="16"/>
      <c r="I8" s="43"/>
      <c r="J8" s="41" t="s">
        <v>14</v>
      </c>
    </row>
    <row r="9" s="4" customFormat="1" ht="18.85" customHeight="1" spans="1:10">
      <c r="A9" s="14"/>
      <c r="B9" s="14"/>
      <c r="C9" s="15"/>
      <c r="D9" s="14"/>
      <c r="E9" s="14"/>
      <c r="F9" s="16" t="s">
        <v>15</v>
      </c>
      <c r="G9" s="16"/>
      <c r="H9" s="16" t="s">
        <v>16</v>
      </c>
      <c r="I9" s="14"/>
      <c r="J9" s="14"/>
    </row>
    <row r="10" s="5" customFormat="1" ht="19" customHeight="1" spans="1:10">
      <c r="A10" s="17" t="s">
        <v>17</v>
      </c>
      <c r="B10" s="17"/>
      <c r="C10" s="18">
        <f t="shared" ref="C10:H10" si="0">C13+C18+C20</f>
        <v>4.149</v>
      </c>
      <c r="D10" s="18">
        <f t="shared" si="0"/>
        <v>4.149</v>
      </c>
      <c r="E10" s="18">
        <f t="shared" si="0"/>
        <v>3.9506</v>
      </c>
      <c r="F10" s="18">
        <f t="shared" si="0"/>
        <v>3.9506</v>
      </c>
      <c r="G10" s="18">
        <f t="shared" si="0"/>
        <v>0.0646</v>
      </c>
      <c r="H10" s="18">
        <f t="shared" si="0"/>
        <v>0.1338</v>
      </c>
      <c r="I10" s="18"/>
      <c r="J10" s="18"/>
    </row>
    <row r="11" s="6" customFormat="1" ht="19" customHeight="1" spans="1:10">
      <c r="A11" s="19" t="s">
        <v>18</v>
      </c>
      <c r="B11" s="68" t="s">
        <v>19</v>
      </c>
      <c r="C11" s="23">
        <v>2.5803</v>
      </c>
      <c r="D11" s="24">
        <f>E11+G11+H11</f>
        <v>2.5803</v>
      </c>
      <c r="E11" s="25">
        <v>2.5773</v>
      </c>
      <c r="F11" s="25">
        <v>2.5773</v>
      </c>
      <c r="G11" s="25"/>
      <c r="H11" s="26">
        <v>0.003</v>
      </c>
      <c r="I11" s="25"/>
      <c r="J11" s="25"/>
    </row>
    <row r="12" s="6" customFormat="1" ht="19" customHeight="1" spans="1:10">
      <c r="A12" s="19"/>
      <c r="B12" s="68" t="s">
        <v>20</v>
      </c>
      <c r="C12" s="23">
        <v>0.1133</v>
      </c>
      <c r="D12" s="24">
        <f>E12+G12+H12</f>
        <v>0.1133</v>
      </c>
      <c r="E12" s="23">
        <v>0.0259</v>
      </c>
      <c r="F12" s="23">
        <v>0.0259</v>
      </c>
      <c r="G12" s="23"/>
      <c r="H12" s="27">
        <v>0.0874</v>
      </c>
      <c r="I12" s="26"/>
      <c r="J12" s="26"/>
    </row>
    <row r="13" s="6" customFormat="1" ht="19" customHeight="1" spans="1:10">
      <c r="A13" s="19"/>
      <c r="B13" s="69" t="s">
        <v>21</v>
      </c>
      <c r="C13" s="29">
        <f>C12+C11</f>
        <v>2.6936</v>
      </c>
      <c r="D13" s="29">
        <f>D12+D11</f>
        <v>2.6936</v>
      </c>
      <c r="E13" s="29">
        <f>E12+E11</f>
        <v>2.6032</v>
      </c>
      <c r="F13" s="29">
        <f>F12+F11</f>
        <v>2.6032</v>
      </c>
      <c r="G13" s="29"/>
      <c r="H13" s="29">
        <f>H12+H11</f>
        <v>0.0904</v>
      </c>
      <c r="I13" s="29"/>
      <c r="J13" s="29"/>
    </row>
    <row r="14" s="6" customFormat="1" ht="19" customHeight="1" spans="1:10">
      <c r="A14" s="19" t="s">
        <v>22</v>
      </c>
      <c r="B14" s="68" t="s">
        <v>23</v>
      </c>
      <c r="C14" s="23">
        <v>0.0376</v>
      </c>
      <c r="D14" s="28">
        <f>E14+G14+H14</f>
        <v>0.0376</v>
      </c>
      <c r="E14" s="23">
        <v>0.0357</v>
      </c>
      <c r="F14" s="23">
        <v>0.0357</v>
      </c>
      <c r="G14" s="23">
        <v>0.0019</v>
      </c>
      <c r="H14" s="27"/>
      <c r="I14" s="48"/>
      <c r="J14" s="48"/>
    </row>
    <row r="15" s="6" customFormat="1" ht="19" customHeight="1" spans="1:10">
      <c r="A15" s="19"/>
      <c r="B15" s="68" t="s">
        <v>24</v>
      </c>
      <c r="C15" s="23">
        <v>0.2231</v>
      </c>
      <c r="D15" s="28">
        <f>E15+G15+H15</f>
        <v>0.2231</v>
      </c>
      <c r="E15" s="23">
        <v>0.2134</v>
      </c>
      <c r="F15" s="23">
        <v>0.2134</v>
      </c>
      <c r="G15" s="23">
        <v>0.0097</v>
      </c>
      <c r="H15" s="27"/>
      <c r="I15" s="48"/>
      <c r="J15" s="48"/>
    </row>
    <row r="16" s="6" customFormat="1" ht="19" customHeight="1" spans="1:10">
      <c r="A16" s="19"/>
      <c r="B16" s="68" t="s">
        <v>25</v>
      </c>
      <c r="C16" s="23">
        <v>0.0064</v>
      </c>
      <c r="D16" s="28">
        <f>E16+G16+H16</f>
        <v>0.0064</v>
      </c>
      <c r="E16" s="23"/>
      <c r="F16" s="23"/>
      <c r="G16" s="23">
        <v>0.0064</v>
      </c>
      <c r="H16" s="27"/>
      <c r="I16" s="48"/>
      <c r="J16" s="48"/>
    </row>
    <row r="17" s="6" customFormat="1" ht="19" customHeight="1" spans="1:10">
      <c r="A17" s="19"/>
      <c r="B17" s="68" t="s">
        <v>26</v>
      </c>
      <c r="C17" s="23">
        <v>0.0466</v>
      </c>
      <c r="D17" s="28">
        <f>E17+G17+H17</f>
        <v>0.0466</v>
      </c>
      <c r="E17" s="23"/>
      <c r="F17" s="23"/>
      <c r="G17" s="23">
        <v>0.0466</v>
      </c>
      <c r="H17" s="27"/>
      <c r="I17" s="48"/>
      <c r="J17" s="48"/>
    </row>
    <row r="18" s="6" customFormat="1" ht="19" customHeight="1" spans="1:10">
      <c r="A18" s="19"/>
      <c r="B18" s="68" t="s">
        <v>27</v>
      </c>
      <c r="C18" s="23">
        <f>C17+C16+C15+C14</f>
        <v>0.3137</v>
      </c>
      <c r="D18" s="23">
        <f>D17+D16+D15+D14</f>
        <v>0.3137</v>
      </c>
      <c r="E18" s="23">
        <f>E17+E16+E15+E14</f>
        <v>0.2491</v>
      </c>
      <c r="F18" s="23">
        <f>F17+F16+F15+F14</f>
        <v>0.2491</v>
      </c>
      <c r="G18" s="23">
        <f>G17+G16+G15+G14</f>
        <v>0.0646</v>
      </c>
      <c r="H18" s="23"/>
      <c r="I18" s="71"/>
      <c r="J18" s="71"/>
    </row>
    <row r="19" s="6" customFormat="1" ht="26.3" customHeight="1" spans="1:10">
      <c r="A19" s="19" t="s">
        <v>28</v>
      </c>
      <c r="B19" s="70" t="s">
        <v>29</v>
      </c>
      <c r="C19" s="23">
        <v>1.1417</v>
      </c>
      <c r="D19" s="28">
        <f>E19+H19</f>
        <v>1.1417</v>
      </c>
      <c r="E19" s="28">
        <v>1.0983</v>
      </c>
      <c r="F19" s="28">
        <v>1.0983</v>
      </c>
      <c r="G19" s="23"/>
      <c r="H19" s="23">
        <v>0.0434</v>
      </c>
      <c r="I19" s="71"/>
      <c r="J19" s="48"/>
    </row>
    <row r="20" s="6" customFormat="1" ht="26.3" customHeight="1" spans="1:10">
      <c r="A20" s="19"/>
      <c r="B20" s="70" t="s">
        <v>30</v>
      </c>
      <c r="C20" s="29">
        <f>C19</f>
        <v>1.1417</v>
      </c>
      <c r="D20" s="29">
        <f>D19</f>
        <v>1.1417</v>
      </c>
      <c r="E20" s="29">
        <f>E19</f>
        <v>1.0983</v>
      </c>
      <c r="F20" s="29">
        <f>F19</f>
        <v>1.0983</v>
      </c>
      <c r="G20" s="29"/>
      <c r="H20" s="29">
        <f>H19</f>
        <v>0.0434</v>
      </c>
      <c r="I20" s="72"/>
      <c r="J20" s="72"/>
    </row>
    <row r="21" ht="20.3" customHeight="1" spans="1:10">
      <c r="A21" s="32"/>
      <c r="B21" s="33"/>
      <c r="C21" s="37">
        <f t="shared" ref="C21:H21" si="1">C20+C18+C13</f>
        <v>4.149</v>
      </c>
      <c r="D21" s="37">
        <f t="shared" si="1"/>
        <v>4.149</v>
      </c>
      <c r="E21" s="37">
        <f t="shared" si="1"/>
        <v>3.9506</v>
      </c>
      <c r="F21" s="37">
        <f t="shared" si="1"/>
        <v>3.9506</v>
      </c>
      <c r="G21" s="37">
        <f t="shared" si="1"/>
        <v>0.0646</v>
      </c>
      <c r="H21" s="37">
        <f t="shared" si="1"/>
        <v>0.1338</v>
      </c>
      <c r="I21" s="37"/>
      <c r="J21" s="37"/>
    </row>
    <row r="22" ht="20.3" customHeight="1" spans="1:8">
      <c r="A22" s="32"/>
      <c r="B22" s="33"/>
      <c r="C22" s="37"/>
      <c r="D22" s="37"/>
      <c r="E22" s="37"/>
      <c r="F22" s="37"/>
      <c r="G22" s="37"/>
      <c r="H22" s="37"/>
    </row>
    <row r="23" ht="20.3" customHeight="1" spans="1:8">
      <c r="A23" s="32"/>
      <c r="B23" s="33"/>
      <c r="C23" s="37"/>
      <c r="D23" s="37"/>
      <c r="E23" s="37"/>
      <c r="F23" s="37"/>
      <c r="G23" s="37"/>
      <c r="H23" s="37"/>
    </row>
    <row r="24" ht="20.3" customHeight="1" spans="1:8">
      <c r="A24" s="32"/>
      <c r="B24" s="33"/>
      <c r="C24" s="37"/>
      <c r="D24" s="37" t="s">
        <v>31</v>
      </c>
      <c r="E24" s="37"/>
      <c r="F24" s="37"/>
      <c r="G24" s="37"/>
      <c r="H24" s="37"/>
    </row>
    <row r="25" ht="20.3" customHeight="1" spans="1:8">
      <c r="A25" s="32"/>
      <c r="B25" s="33"/>
      <c r="C25" s="37"/>
      <c r="D25" s="37"/>
      <c r="E25" s="37"/>
      <c r="F25" s="37"/>
      <c r="G25" s="37"/>
      <c r="H25" s="37"/>
    </row>
    <row r="26" ht="20.3" customHeight="1" spans="1:8">
      <c r="A26" s="32"/>
      <c r="B26" s="33"/>
      <c r="C26" s="37"/>
      <c r="D26" s="37"/>
      <c r="E26" s="37"/>
      <c r="F26" s="37"/>
      <c r="G26" s="37"/>
      <c r="H26" s="37"/>
    </row>
    <row r="27" ht="20.3" customHeight="1" spans="1:8">
      <c r="A27" s="32"/>
      <c r="B27" s="33"/>
      <c r="C27" s="37"/>
      <c r="D27" s="37"/>
      <c r="E27" s="37"/>
      <c r="F27" s="37"/>
      <c r="G27" s="37"/>
      <c r="H27" s="37"/>
    </row>
  </sheetData>
  <mergeCells count="16">
    <mergeCell ref="A1:B1"/>
    <mergeCell ref="D6:H6"/>
    <mergeCell ref="I6:J6"/>
    <mergeCell ref="E7:F7"/>
    <mergeCell ref="A10:B10"/>
    <mergeCell ref="A11:A13"/>
    <mergeCell ref="A14:A18"/>
    <mergeCell ref="A19:A20"/>
    <mergeCell ref="C6:C9"/>
    <mergeCell ref="D7:D9"/>
    <mergeCell ref="E8:E9"/>
    <mergeCell ref="G8:G9"/>
    <mergeCell ref="H7:H8"/>
    <mergeCell ref="I7:I8"/>
    <mergeCell ref="A2:J4"/>
    <mergeCell ref="A6:B9"/>
  </mergeCells>
  <printOptions horizontalCentered="1" verticalCentered="1"/>
  <pageMargins left="0.590551181102362" right="0.590551181102362" top="0.196850393700787" bottom="0.196850393700787" header="0.511811023622047" footer="0.511811023622047"/>
  <pageSetup paperSize="9" scale="7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E13" sqref="E13"/>
    </sheetView>
  </sheetViews>
  <sheetFormatPr defaultColWidth="9" defaultRowHeight="12" outlineLevelCol="7"/>
  <cols>
    <col min="1" max="1" width="3.5" style="1" customWidth="1"/>
    <col min="2" max="2" width="26.625" style="7" customWidth="1"/>
    <col min="3" max="6" width="13.3" style="7" customWidth="1"/>
    <col min="7" max="7" width="19.7" style="7" customWidth="1"/>
    <col min="8" max="8" width="17.8" style="7" customWidth="1"/>
    <col min="9" max="16384" width="9" style="8"/>
  </cols>
  <sheetData>
    <row r="1" ht="28.55" customHeight="1" spans="1:8">
      <c r="A1" s="58" t="s">
        <v>32</v>
      </c>
      <c r="B1" s="58"/>
      <c r="C1" s="10"/>
      <c r="D1" s="10"/>
      <c r="E1" s="10"/>
      <c r="F1" s="10"/>
      <c r="G1" s="10"/>
      <c r="H1" s="10"/>
    </row>
    <row r="2" s="1" customFormat="1" customHeight="1" spans="1:8">
      <c r="A2" s="59" t="s">
        <v>33</v>
      </c>
      <c r="B2" s="59"/>
      <c r="C2" s="59"/>
      <c r="D2" s="59"/>
      <c r="E2" s="59"/>
      <c r="F2" s="59"/>
      <c r="G2" s="59"/>
      <c r="H2" s="59"/>
    </row>
    <row r="3" s="1" customFormat="1" ht="19.5" customHeight="1" spans="1:8">
      <c r="A3" s="59"/>
      <c r="B3" s="59"/>
      <c r="C3" s="59"/>
      <c r="D3" s="59"/>
      <c r="E3" s="59"/>
      <c r="F3" s="59"/>
      <c r="G3" s="59"/>
      <c r="H3" s="59"/>
    </row>
    <row r="4" s="1" customFormat="1" ht="18.85" customHeight="1" spans="1:8">
      <c r="A4" s="59"/>
      <c r="B4" s="59"/>
      <c r="C4" s="59"/>
      <c r="D4" s="59"/>
      <c r="E4" s="59"/>
      <c r="F4" s="59"/>
      <c r="G4" s="59"/>
      <c r="H4" s="59"/>
    </row>
    <row r="5" s="2" customFormat="1" ht="29.2" customHeight="1" spans="1:8">
      <c r="A5" s="60"/>
      <c r="B5" s="60"/>
      <c r="C5" s="60"/>
      <c r="D5" s="60"/>
      <c r="E5" s="60"/>
      <c r="F5" s="60"/>
      <c r="G5" s="60"/>
      <c r="H5" s="60" t="s">
        <v>34</v>
      </c>
    </row>
    <row r="6" s="3" customFormat="1" ht="23.35" customHeight="1" spans="1:8">
      <c r="A6" s="14" t="s">
        <v>2</v>
      </c>
      <c r="B6" s="14"/>
      <c r="C6" s="15" t="s">
        <v>3</v>
      </c>
      <c r="D6" s="14" t="s">
        <v>4</v>
      </c>
      <c r="E6" s="14"/>
      <c r="F6" s="14"/>
      <c r="G6" s="14"/>
      <c r="H6" s="14"/>
    </row>
    <row r="7" s="3" customFormat="1" ht="36" customHeight="1" spans="1:8">
      <c r="A7" s="14"/>
      <c r="B7" s="14"/>
      <c r="C7" s="15"/>
      <c r="D7" s="14" t="s">
        <v>6</v>
      </c>
      <c r="E7" s="16" t="s">
        <v>7</v>
      </c>
      <c r="F7" s="16"/>
      <c r="G7" s="16" t="s">
        <v>8</v>
      </c>
      <c r="H7" s="16" t="s">
        <v>9</v>
      </c>
    </row>
    <row r="8" s="3" customFormat="1" ht="18" customHeight="1" spans="1:8">
      <c r="A8" s="14"/>
      <c r="B8" s="14"/>
      <c r="C8" s="15"/>
      <c r="D8" s="14"/>
      <c r="E8" s="14" t="s">
        <v>11</v>
      </c>
      <c r="F8" s="16" t="s">
        <v>12</v>
      </c>
      <c r="G8" s="16" t="s">
        <v>13</v>
      </c>
      <c r="H8" s="16"/>
    </row>
    <row r="9" s="4" customFormat="1" ht="18.85" customHeight="1" spans="1:8">
      <c r="A9" s="14"/>
      <c r="B9" s="14"/>
      <c r="C9" s="15"/>
      <c r="D9" s="14"/>
      <c r="E9" s="14"/>
      <c r="F9" s="16" t="s">
        <v>15</v>
      </c>
      <c r="G9" s="16"/>
      <c r="H9" s="16" t="s">
        <v>16</v>
      </c>
    </row>
    <row r="10" s="5" customFormat="1" ht="22" customHeight="1" spans="1:8">
      <c r="A10" s="61" t="s">
        <v>35</v>
      </c>
      <c r="B10" s="61"/>
      <c r="C10" s="62">
        <f t="shared" ref="C10:H11" si="0">C11</f>
        <v>4.1465</v>
      </c>
      <c r="D10" s="62">
        <f t="shared" si="0"/>
        <v>4.1465</v>
      </c>
      <c r="E10" s="62">
        <f t="shared" si="0"/>
        <v>3.9481</v>
      </c>
      <c r="F10" s="62">
        <f t="shared" si="0"/>
        <v>3.9481</v>
      </c>
      <c r="G10" s="62">
        <f t="shared" si="0"/>
        <v>0.0646</v>
      </c>
      <c r="H10" s="62">
        <f t="shared" si="0"/>
        <v>0.1338</v>
      </c>
    </row>
    <row r="11" s="5" customFormat="1" ht="22" customHeight="1" spans="1:8">
      <c r="A11" s="63" t="s">
        <v>36</v>
      </c>
      <c r="B11" s="64" t="s">
        <v>37</v>
      </c>
      <c r="C11" s="62">
        <f t="shared" si="0"/>
        <v>4.1465</v>
      </c>
      <c r="D11" s="62">
        <f t="shared" si="0"/>
        <v>4.1465</v>
      </c>
      <c r="E11" s="62">
        <f t="shared" si="0"/>
        <v>3.9481</v>
      </c>
      <c r="F11" s="62">
        <f t="shared" si="0"/>
        <v>3.9481</v>
      </c>
      <c r="G11" s="62">
        <f t="shared" si="0"/>
        <v>0.0646</v>
      </c>
      <c r="H11" s="62">
        <f t="shared" si="0"/>
        <v>0.1338</v>
      </c>
    </row>
    <row r="12" s="5" customFormat="1" ht="22" customHeight="1" spans="1:8">
      <c r="A12" s="63"/>
      <c r="B12" s="64" t="s">
        <v>38</v>
      </c>
      <c r="C12" s="62">
        <f t="shared" ref="C12:H12" si="1">C13+C16+C19</f>
        <v>4.1465</v>
      </c>
      <c r="D12" s="62">
        <f t="shared" si="1"/>
        <v>4.1465</v>
      </c>
      <c r="E12" s="62">
        <f t="shared" si="1"/>
        <v>3.9481</v>
      </c>
      <c r="F12" s="62">
        <f t="shared" si="1"/>
        <v>3.9481</v>
      </c>
      <c r="G12" s="62">
        <f t="shared" si="1"/>
        <v>0.0646</v>
      </c>
      <c r="H12" s="62">
        <f t="shared" si="1"/>
        <v>0.1338</v>
      </c>
    </row>
    <row r="13" s="5" customFormat="1" ht="22" customHeight="1" spans="1:8">
      <c r="A13" s="63"/>
      <c r="B13" s="61" t="s">
        <v>39</v>
      </c>
      <c r="C13" s="62">
        <f>C15+C14</f>
        <v>2.6931</v>
      </c>
      <c r="D13" s="62">
        <f>D15+D14</f>
        <v>2.6931</v>
      </c>
      <c r="E13" s="62">
        <f>E15+E14</f>
        <v>2.6027</v>
      </c>
      <c r="F13" s="62">
        <f>F15+F14</f>
        <v>2.6027</v>
      </c>
      <c r="G13" s="62"/>
      <c r="H13" s="62">
        <f>H15+H14</f>
        <v>0.0904</v>
      </c>
    </row>
    <row r="14" s="5" customFormat="1" ht="22" customHeight="1" spans="1:8">
      <c r="A14" s="63"/>
      <c r="B14" s="65" t="s">
        <v>40</v>
      </c>
      <c r="C14" s="62">
        <v>0.1133</v>
      </c>
      <c r="D14" s="62">
        <v>0.1133</v>
      </c>
      <c r="E14" s="62">
        <v>0.0259</v>
      </c>
      <c r="F14" s="62">
        <v>0.0259</v>
      </c>
      <c r="G14" s="62"/>
      <c r="H14" s="66">
        <v>0.0874</v>
      </c>
    </row>
    <row r="15" s="5" customFormat="1" ht="22" customHeight="1" spans="1:8">
      <c r="A15" s="63"/>
      <c r="B15" s="65" t="s">
        <v>41</v>
      </c>
      <c r="C15" s="62">
        <v>2.5798</v>
      </c>
      <c r="D15" s="62">
        <v>2.5798</v>
      </c>
      <c r="E15" s="61">
        <v>2.5768</v>
      </c>
      <c r="F15" s="61">
        <v>2.5768</v>
      </c>
      <c r="G15" s="61"/>
      <c r="H15" s="67">
        <v>0.003</v>
      </c>
    </row>
    <row r="16" s="5" customFormat="1" ht="22" customHeight="1" spans="1:8">
      <c r="A16" s="63"/>
      <c r="B16" s="61" t="s">
        <v>42</v>
      </c>
      <c r="C16" s="62">
        <f t="shared" ref="C16:H16" si="2">C17+C18</f>
        <v>1.4004</v>
      </c>
      <c r="D16" s="62">
        <f t="shared" si="2"/>
        <v>1.4004</v>
      </c>
      <c r="E16" s="62">
        <f t="shared" si="2"/>
        <v>1.3454</v>
      </c>
      <c r="F16" s="62">
        <f t="shared" si="2"/>
        <v>1.3454</v>
      </c>
      <c r="G16" s="62">
        <f t="shared" si="2"/>
        <v>0.0116</v>
      </c>
      <c r="H16" s="62">
        <f t="shared" si="2"/>
        <v>0.0434</v>
      </c>
    </row>
    <row r="17" s="5" customFormat="1" ht="22" customHeight="1" spans="1:8">
      <c r="A17" s="63"/>
      <c r="B17" s="65" t="s">
        <v>43</v>
      </c>
      <c r="C17" s="62">
        <v>1.1773</v>
      </c>
      <c r="D17" s="62">
        <f>E17+G17+H17</f>
        <v>1.1773</v>
      </c>
      <c r="E17" s="62">
        <v>1.132</v>
      </c>
      <c r="F17" s="62">
        <v>1.132</v>
      </c>
      <c r="G17" s="62">
        <v>0.0019</v>
      </c>
      <c r="H17" s="62">
        <v>0.0434</v>
      </c>
    </row>
    <row r="18" s="6" customFormat="1" ht="22" customHeight="1" spans="1:8">
      <c r="A18" s="63"/>
      <c r="B18" s="65" t="s">
        <v>44</v>
      </c>
      <c r="C18" s="62">
        <v>0.2231</v>
      </c>
      <c r="D18" s="62">
        <f>E18+G18</f>
        <v>0.2231</v>
      </c>
      <c r="E18" s="62">
        <v>0.2134</v>
      </c>
      <c r="F18" s="62">
        <v>0.2134</v>
      </c>
      <c r="G18" s="62">
        <v>0.0097</v>
      </c>
      <c r="H18" s="66"/>
    </row>
    <row r="19" s="6" customFormat="1" ht="22" customHeight="1" spans="1:8">
      <c r="A19" s="63"/>
      <c r="B19" s="61" t="s">
        <v>45</v>
      </c>
      <c r="C19" s="62">
        <f>C20+C21</f>
        <v>0.053</v>
      </c>
      <c r="D19" s="62">
        <f>D20+D21</f>
        <v>0.053</v>
      </c>
      <c r="E19" s="62"/>
      <c r="F19" s="62"/>
      <c r="G19" s="62">
        <f>G20+G21</f>
        <v>0.053</v>
      </c>
      <c r="H19" s="62"/>
    </row>
    <row r="20" s="6" customFormat="1" ht="22" customHeight="1" spans="1:8">
      <c r="A20" s="63"/>
      <c r="B20" s="65" t="s">
        <v>46</v>
      </c>
      <c r="C20" s="62">
        <v>0.0064</v>
      </c>
      <c r="D20" s="62">
        <v>0.0064</v>
      </c>
      <c r="E20" s="62"/>
      <c r="F20" s="62"/>
      <c r="G20" s="62">
        <v>0.0064</v>
      </c>
      <c r="H20" s="66"/>
    </row>
    <row r="21" s="6" customFormat="1" ht="22" customHeight="1" spans="1:8">
      <c r="A21" s="63"/>
      <c r="B21" s="65" t="s">
        <v>47</v>
      </c>
      <c r="C21" s="62">
        <v>0.0466</v>
      </c>
      <c r="D21" s="62">
        <v>0.0466</v>
      </c>
      <c r="E21" s="62"/>
      <c r="F21" s="62"/>
      <c r="G21" s="62">
        <v>0.0466</v>
      </c>
      <c r="H21" s="66"/>
    </row>
    <row r="22" ht="20.3" customHeight="1" spans="1:8">
      <c r="A22" s="32"/>
      <c r="B22" s="33"/>
      <c r="C22" s="37"/>
      <c r="D22" s="37"/>
      <c r="E22" s="37"/>
      <c r="F22" s="37"/>
      <c r="G22" s="37"/>
      <c r="H22" s="37"/>
    </row>
    <row r="23" ht="20.3" customHeight="1" spans="1:8">
      <c r="A23" s="32"/>
      <c r="B23" s="33"/>
      <c r="C23" s="37"/>
      <c r="D23" s="37"/>
      <c r="E23" s="37"/>
      <c r="F23" s="37"/>
      <c r="G23" s="37"/>
      <c r="H23" s="37"/>
    </row>
    <row r="24" ht="20.3" customHeight="1" spans="1:8">
      <c r="A24" s="32"/>
      <c r="B24" s="33"/>
      <c r="C24" s="37"/>
      <c r="D24" s="37"/>
      <c r="E24" s="37"/>
      <c r="F24" s="37"/>
      <c r="G24" s="37"/>
      <c r="H24" s="37"/>
    </row>
    <row r="25" ht="20.3" customHeight="1" spans="1:8">
      <c r="A25" s="32"/>
      <c r="B25" s="33"/>
      <c r="C25" s="37"/>
      <c r="D25" s="37" t="s">
        <v>31</v>
      </c>
      <c r="E25" s="37"/>
      <c r="F25" s="37"/>
      <c r="G25" s="37"/>
      <c r="H25" s="37"/>
    </row>
    <row r="26" ht="20.3" customHeight="1" spans="1:8">
      <c r="A26" s="32"/>
      <c r="B26" s="33"/>
      <c r="C26" s="37"/>
      <c r="D26" s="37"/>
      <c r="E26" s="37"/>
      <c r="F26" s="37"/>
      <c r="G26" s="37"/>
      <c r="H26" s="37"/>
    </row>
    <row r="27" ht="20.3" customHeight="1" spans="1:8">
      <c r="A27" s="32"/>
      <c r="B27" s="33"/>
      <c r="C27" s="37"/>
      <c r="D27" s="37"/>
      <c r="E27" s="37"/>
      <c r="F27" s="37"/>
      <c r="G27" s="37"/>
      <c r="H27" s="37"/>
    </row>
    <row r="28" ht="20.3" customHeight="1" spans="1:8">
      <c r="A28" s="32"/>
      <c r="B28" s="33"/>
      <c r="C28" s="37"/>
      <c r="D28" s="37"/>
      <c r="E28" s="37"/>
      <c r="F28" s="37"/>
      <c r="G28" s="37"/>
      <c r="H28" s="37"/>
    </row>
  </sheetData>
  <mergeCells count="12">
    <mergeCell ref="A1:B1"/>
    <mergeCell ref="D6:H6"/>
    <mergeCell ref="E7:F7"/>
    <mergeCell ref="A10:B10"/>
    <mergeCell ref="A11:A21"/>
    <mergeCell ref="C6:C9"/>
    <mergeCell ref="D7:D9"/>
    <mergeCell ref="E8:E9"/>
    <mergeCell ref="G8:G9"/>
    <mergeCell ref="H7:H8"/>
    <mergeCell ref="A2:H4"/>
    <mergeCell ref="A6:B9"/>
  </mergeCells>
  <printOptions horizontalCentered="1"/>
  <pageMargins left="0.786805555555556" right="0.786805555555556" top="0.786805555555556" bottom="0.786805555555556" header="0.786805555555556" footer="0.511805555555556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15" zoomScaleNormal="115" topLeftCell="A14" workbookViewId="0">
      <selection activeCell="D23" sqref="D23"/>
    </sheetView>
  </sheetViews>
  <sheetFormatPr defaultColWidth="9" defaultRowHeight="12"/>
  <cols>
    <col min="1" max="1" width="3.5" style="1" customWidth="1"/>
    <col min="2" max="2" width="21.7" style="7" customWidth="1"/>
    <col min="3" max="8" width="8" style="7" customWidth="1"/>
    <col min="9" max="9" width="10.4" style="7" customWidth="1"/>
    <col min="10" max="11" width="8" style="8" customWidth="1"/>
    <col min="12" max="12" width="8.6" style="8" customWidth="1"/>
    <col min="13" max="13" width="8" style="8" customWidth="1"/>
    <col min="14" max="16384" width="9" style="8"/>
  </cols>
  <sheetData>
    <row r="1" ht="15.1" customHeight="1" spans="1:11">
      <c r="A1" s="9" t="s">
        <v>0</v>
      </c>
      <c r="B1" s="9"/>
      <c r="C1" s="10"/>
      <c r="D1" s="10"/>
      <c r="E1" s="10"/>
      <c r="F1" s="10"/>
      <c r="G1" s="10"/>
      <c r="H1" s="10"/>
      <c r="I1" s="10"/>
      <c r="J1" s="38"/>
      <c r="K1" s="38"/>
    </row>
    <row r="2" s="1" customFormat="1" customHeight="1" spans="1:11">
      <c r="A2" s="11"/>
      <c r="B2" s="12" t="s">
        <v>48</v>
      </c>
      <c r="C2" s="12"/>
      <c r="D2" s="12"/>
      <c r="E2" s="12"/>
      <c r="F2" s="12"/>
      <c r="G2" s="12"/>
      <c r="H2" s="12"/>
      <c r="I2" s="12"/>
      <c r="J2" s="12"/>
      <c r="K2" s="12"/>
    </row>
    <row r="3" s="1" customFormat="1" customHeight="1" spans="1:1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7.5" customHeight="1" spans="2:11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="2" customFormat="1" ht="18" customHeight="1" spans="1:11">
      <c r="A5" s="13"/>
      <c r="B5" s="13"/>
      <c r="C5" s="13"/>
      <c r="D5" s="13"/>
      <c r="E5" s="13"/>
      <c r="F5" s="13"/>
      <c r="G5" s="13"/>
      <c r="H5" s="13"/>
      <c r="I5" s="13"/>
      <c r="J5" s="39" t="s">
        <v>49</v>
      </c>
      <c r="K5" s="40" t="s">
        <v>50</v>
      </c>
    </row>
    <row r="6" s="3" customFormat="1" ht="14.3" customHeight="1" spans="1:13">
      <c r="A6" s="14" t="s">
        <v>51</v>
      </c>
      <c r="B6" s="14"/>
      <c r="C6" s="15" t="s">
        <v>3</v>
      </c>
      <c r="D6" s="14" t="s">
        <v>4</v>
      </c>
      <c r="E6" s="14"/>
      <c r="F6" s="14"/>
      <c r="G6" s="14"/>
      <c r="H6" s="14"/>
      <c r="I6" s="14"/>
      <c r="J6" s="41"/>
      <c r="K6" s="41"/>
      <c r="L6" s="42"/>
      <c r="M6" s="42"/>
    </row>
    <row r="7" s="3" customFormat="1" ht="36" customHeight="1" spans="1:13">
      <c r="A7" s="14"/>
      <c r="B7" s="14"/>
      <c r="C7" s="15"/>
      <c r="D7" s="14" t="s">
        <v>6</v>
      </c>
      <c r="E7" s="16" t="s">
        <v>7</v>
      </c>
      <c r="F7" s="16"/>
      <c r="G7" s="16" t="s">
        <v>8</v>
      </c>
      <c r="H7" s="16" t="s">
        <v>9</v>
      </c>
      <c r="I7" s="16"/>
      <c r="J7" s="43"/>
      <c r="K7" s="41"/>
      <c r="L7" s="42"/>
      <c r="M7" s="42"/>
    </row>
    <row r="8" s="3" customFormat="1" ht="18" customHeight="1" spans="1:13">
      <c r="A8" s="14"/>
      <c r="B8" s="14"/>
      <c r="C8" s="15"/>
      <c r="D8" s="14"/>
      <c r="E8" s="14" t="s">
        <v>11</v>
      </c>
      <c r="F8" s="16" t="s">
        <v>12</v>
      </c>
      <c r="G8" s="16" t="s">
        <v>13</v>
      </c>
      <c r="H8" s="16"/>
      <c r="I8" s="16"/>
      <c r="J8" s="43"/>
      <c r="K8" s="41"/>
      <c r="L8" s="42"/>
      <c r="M8" s="42"/>
    </row>
    <row r="9" s="4" customFormat="1" ht="18.85" customHeight="1" spans="1:13">
      <c r="A9" s="14"/>
      <c r="B9" s="14"/>
      <c r="C9" s="15"/>
      <c r="D9" s="14"/>
      <c r="E9" s="14"/>
      <c r="F9" s="16" t="s">
        <v>15</v>
      </c>
      <c r="G9" s="16"/>
      <c r="H9" s="16" t="s">
        <v>16</v>
      </c>
      <c r="I9" s="44" t="s">
        <v>52</v>
      </c>
      <c r="J9" s="45" t="s">
        <v>53</v>
      </c>
      <c r="K9" s="45" t="s">
        <v>54</v>
      </c>
      <c r="L9" s="45" t="s">
        <v>55</v>
      </c>
      <c r="M9" s="45" t="s">
        <v>56</v>
      </c>
    </row>
    <row r="10" s="5" customFormat="1" ht="19" customHeight="1" spans="1:13">
      <c r="A10" s="17" t="s">
        <v>17</v>
      </c>
      <c r="B10" s="17"/>
      <c r="C10" s="18">
        <f>C11</f>
        <v>4.149</v>
      </c>
      <c r="D10" s="18">
        <f t="shared" ref="D10:H11" si="0">D11</f>
        <v>4.149</v>
      </c>
      <c r="E10" s="18">
        <f t="shared" si="0"/>
        <v>3.9506</v>
      </c>
      <c r="F10" s="18">
        <f t="shared" si="0"/>
        <v>3.9506</v>
      </c>
      <c r="G10" s="18">
        <f t="shared" si="0"/>
        <v>0.0646</v>
      </c>
      <c r="H10" s="18">
        <f t="shared" si="0"/>
        <v>0.1338</v>
      </c>
      <c r="I10" s="18"/>
      <c r="J10" s="18"/>
      <c r="K10" s="18"/>
      <c r="L10" s="17"/>
      <c r="M10" s="17"/>
    </row>
    <row r="11" s="5" customFormat="1" ht="19" customHeight="1" spans="1:13">
      <c r="A11" s="19" t="s">
        <v>57</v>
      </c>
      <c r="B11" s="20" t="s">
        <v>58</v>
      </c>
      <c r="C11" s="18">
        <f>C12</f>
        <v>4.149</v>
      </c>
      <c r="D11" s="18">
        <f t="shared" si="0"/>
        <v>4.149</v>
      </c>
      <c r="E11" s="18">
        <f t="shared" si="0"/>
        <v>3.9506</v>
      </c>
      <c r="F11" s="18">
        <f t="shared" si="0"/>
        <v>3.9506</v>
      </c>
      <c r="G11" s="18">
        <f t="shared" si="0"/>
        <v>0.0646</v>
      </c>
      <c r="H11" s="18">
        <f t="shared" si="0"/>
        <v>0.1338</v>
      </c>
      <c r="I11" s="18"/>
      <c r="J11" s="18"/>
      <c r="K11" s="18"/>
      <c r="L11" s="17"/>
      <c r="M11" s="17"/>
    </row>
    <row r="12" s="5" customFormat="1" ht="19" customHeight="1" spans="1:13">
      <c r="A12" s="19"/>
      <c r="B12" s="20" t="s">
        <v>59</v>
      </c>
      <c r="C12" s="18">
        <f t="shared" ref="C12:H12" si="1">C13+C16+C19</f>
        <v>4.149</v>
      </c>
      <c r="D12" s="18">
        <f t="shared" si="1"/>
        <v>4.149</v>
      </c>
      <c r="E12" s="18">
        <f t="shared" si="1"/>
        <v>3.9506</v>
      </c>
      <c r="F12" s="18">
        <f t="shared" si="1"/>
        <v>3.9506</v>
      </c>
      <c r="G12" s="18">
        <f t="shared" si="1"/>
        <v>0.0646</v>
      </c>
      <c r="H12" s="18">
        <f t="shared" si="1"/>
        <v>0.1338</v>
      </c>
      <c r="I12" s="17"/>
      <c r="J12" s="17"/>
      <c r="K12" s="17"/>
      <c r="L12" s="17"/>
      <c r="M12" s="17"/>
    </row>
    <row r="13" s="5" customFormat="1" ht="19" customHeight="1" spans="1:13">
      <c r="A13" s="19"/>
      <c r="B13" s="21" t="s">
        <v>60</v>
      </c>
      <c r="C13" s="18">
        <f>C14+C15</f>
        <v>2.6936</v>
      </c>
      <c r="D13" s="18">
        <f>D14+D15</f>
        <v>2.6936</v>
      </c>
      <c r="E13" s="18">
        <f>E14+E15</f>
        <v>2.6032</v>
      </c>
      <c r="F13" s="18">
        <f>F14+F15</f>
        <v>2.6032</v>
      </c>
      <c r="G13" s="18"/>
      <c r="H13" s="18">
        <f>H14+H15</f>
        <v>0.0904</v>
      </c>
      <c r="I13" s="46">
        <v>4110230201</v>
      </c>
      <c r="J13" s="47">
        <v>97.8</v>
      </c>
      <c r="K13" s="47">
        <f>J13+13.2</f>
        <v>111</v>
      </c>
      <c r="L13" s="47">
        <f>J13*C13</f>
        <v>263.43408</v>
      </c>
      <c r="M13" s="47">
        <f>K13*C13</f>
        <v>298.9896</v>
      </c>
    </row>
    <row r="14" s="5" customFormat="1" ht="19" customHeight="1" spans="1:13">
      <c r="A14" s="19"/>
      <c r="B14" s="22" t="s">
        <v>19</v>
      </c>
      <c r="C14" s="23">
        <v>2.5803</v>
      </c>
      <c r="D14" s="24">
        <v>2.5803</v>
      </c>
      <c r="E14" s="25">
        <v>2.5773</v>
      </c>
      <c r="F14" s="25">
        <v>2.5773</v>
      </c>
      <c r="G14" s="25"/>
      <c r="H14" s="26">
        <v>0.003</v>
      </c>
      <c r="I14" s="26"/>
      <c r="J14" s="18"/>
      <c r="K14" s="47"/>
      <c r="L14" s="17"/>
      <c r="M14" s="17"/>
    </row>
    <row r="15" s="5" customFormat="1" ht="19" customHeight="1" spans="1:13">
      <c r="A15" s="19"/>
      <c r="B15" s="22" t="s">
        <v>20</v>
      </c>
      <c r="C15" s="23">
        <v>0.1133</v>
      </c>
      <c r="D15" s="24">
        <v>0.1133</v>
      </c>
      <c r="E15" s="23">
        <v>0.0259</v>
      </c>
      <c r="F15" s="23">
        <v>0.0259</v>
      </c>
      <c r="G15" s="23"/>
      <c r="H15" s="27">
        <v>0.0874</v>
      </c>
      <c r="I15" s="27"/>
      <c r="J15" s="18"/>
      <c r="K15" s="47"/>
      <c r="L15" s="17"/>
      <c r="M15" s="17"/>
    </row>
    <row r="16" s="5" customFormat="1" ht="19" customHeight="1" spans="1:13">
      <c r="A16" s="19"/>
      <c r="B16" s="21" t="s">
        <v>61</v>
      </c>
      <c r="C16" s="28">
        <f t="shared" ref="C16:H16" si="2">C17+C18</f>
        <v>1.4024</v>
      </c>
      <c r="D16" s="28">
        <f t="shared" si="2"/>
        <v>1.4024</v>
      </c>
      <c r="E16" s="28">
        <f t="shared" si="2"/>
        <v>1.3474</v>
      </c>
      <c r="F16" s="28">
        <f t="shared" si="2"/>
        <v>1.3474</v>
      </c>
      <c r="G16" s="28">
        <f t="shared" si="2"/>
        <v>0.0116</v>
      </c>
      <c r="H16" s="28">
        <f t="shared" si="2"/>
        <v>0.0434</v>
      </c>
      <c r="I16" s="46">
        <v>4110230101</v>
      </c>
      <c r="J16" s="47">
        <v>115.95</v>
      </c>
      <c r="K16" s="47">
        <f>J16+13.2</f>
        <v>129.15</v>
      </c>
      <c r="L16" s="47">
        <f>J16*C16</f>
        <v>162.60828</v>
      </c>
      <c r="M16" s="47">
        <f>K16*C16</f>
        <v>181.11996</v>
      </c>
    </row>
    <row r="17" s="5" customFormat="1" ht="19" customHeight="1" spans="1:13">
      <c r="A17" s="19"/>
      <c r="B17" s="22" t="s">
        <v>29</v>
      </c>
      <c r="C17" s="28">
        <v>1.1793</v>
      </c>
      <c r="D17" s="28">
        <f>E17+G17+H17</f>
        <v>1.1793</v>
      </c>
      <c r="E17" s="28">
        <v>1.134</v>
      </c>
      <c r="F17" s="28">
        <v>1.134</v>
      </c>
      <c r="G17" s="28">
        <v>0.0019</v>
      </c>
      <c r="H17" s="28">
        <v>0.0434</v>
      </c>
      <c r="I17" s="28"/>
      <c r="J17" s="28"/>
      <c r="K17" s="47"/>
      <c r="L17" s="17"/>
      <c r="M17" s="17"/>
    </row>
    <row r="18" s="6" customFormat="1" ht="19" customHeight="1" spans="1:13">
      <c r="A18" s="19"/>
      <c r="B18" s="22" t="s">
        <v>24</v>
      </c>
      <c r="C18" s="23">
        <v>0.2231</v>
      </c>
      <c r="D18" s="28">
        <f>E18+G18</f>
        <v>0.2231</v>
      </c>
      <c r="E18" s="23">
        <v>0.2134</v>
      </c>
      <c r="F18" s="23">
        <v>0.2134</v>
      </c>
      <c r="G18" s="23">
        <v>0.0097</v>
      </c>
      <c r="H18" s="27"/>
      <c r="I18" s="27"/>
      <c r="J18" s="48"/>
      <c r="K18" s="47"/>
      <c r="L18" s="49"/>
      <c r="M18" s="49"/>
    </row>
    <row r="19" s="6" customFormat="1" ht="19" customHeight="1" spans="1:13">
      <c r="A19" s="19"/>
      <c r="B19" s="21" t="s">
        <v>62</v>
      </c>
      <c r="C19" s="29">
        <f>C20+C21</f>
        <v>0.053</v>
      </c>
      <c r="D19" s="29">
        <f>D20+D21</f>
        <v>0.053</v>
      </c>
      <c r="E19" s="29"/>
      <c r="F19" s="29"/>
      <c r="G19" s="29">
        <f>G20+G21</f>
        <v>0.053</v>
      </c>
      <c r="H19" s="29"/>
      <c r="I19" s="46">
        <v>4110230101</v>
      </c>
      <c r="J19" s="47">
        <v>115.95</v>
      </c>
      <c r="K19" s="47">
        <f>J19+13.2</f>
        <v>129.15</v>
      </c>
      <c r="L19" s="47">
        <f>J19*C19</f>
        <v>6.14535</v>
      </c>
      <c r="M19" s="47">
        <f>K19*C19</f>
        <v>6.84495</v>
      </c>
    </row>
    <row r="20" s="6" customFormat="1" ht="19" customHeight="1" spans="1:13">
      <c r="A20" s="19"/>
      <c r="B20" s="22" t="s">
        <v>63</v>
      </c>
      <c r="C20" s="23">
        <v>0.0064</v>
      </c>
      <c r="D20" s="28">
        <v>0.0064</v>
      </c>
      <c r="E20" s="23"/>
      <c r="F20" s="23"/>
      <c r="G20" s="23">
        <v>0.0064</v>
      </c>
      <c r="H20" s="27"/>
      <c r="I20" s="27"/>
      <c r="J20" s="48"/>
      <c r="K20" s="47"/>
      <c r="L20" s="49"/>
      <c r="M20" s="49"/>
    </row>
    <row r="21" s="6" customFormat="1" ht="19" customHeight="1" spans="1:13">
      <c r="A21" s="19"/>
      <c r="B21" s="22" t="s">
        <v>26</v>
      </c>
      <c r="C21" s="23">
        <v>0.0466</v>
      </c>
      <c r="D21" s="28">
        <v>0.0466</v>
      </c>
      <c r="E21" s="23"/>
      <c r="F21" s="23"/>
      <c r="G21" s="23">
        <v>0.0466</v>
      </c>
      <c r="H21" s="27"/>
      <c r="I21" s="50" t="s">
        <v>64</v>
      </c>
      <c r="J21" s="51"/>
      <c r="K21" s="47"/>
      <c r="L21" s="47">
        <f>L13+L16+L19</f>
        <v>432.18771</v>
      </c>
      <c r="M21" s="47">
        <f>M13+M16+M19</f>
        <v>486.95451</v>
      </c>
    </row>
    <row r="22" s="6" customFormat="1" ht="19" customHeight="1" spans="1:13">
      <c r="A22" s="30"/>
      <c r="B22" s="31"/>
      <c r="C22" s="23"/>
      <c r="D22" s="28"/>
      <c r="E22" s="23"/>
      <c r="F22" s="23"/>
      <c r="G22" s="23"/>
      <c r="H22" s="27"/>
      <c r="I22" s="52"/>
      <c r="J22" s="53"/>
      <c r="K22" s="54"/>
      <c r="L22" s="54"/>
      <c r="M22" s="54"/>
    </row>
    <row r="23" s="6" customFormat="1" ht="19" customHeight="1" spans="1:13">
      <c r="A23" s="30"/>
      <c r="B23" s="31"/>
      <c r="C23" s="23"/>
      <c r="D23" s="28"/>
      <c r="E23" s="23"/>
      <c r="F23" s="23"/>
      <c r="G23" s="23"/>
      <c r="H23" s="27"/>
      <c r="I23" s="52"/>
      <c r="J23" s="53"/>
      <c r="K23" s="54"/>
      <c r="L23" s="54"/>
      <c r="M23" s="54"/>
    </row>
    <row r="24" ht="20.3" customHeight="1" spans="1:11">
      <c r="A24" s="32"/>
      <c r="B24" s="33"/>
      <c r="C24" s="34" t="s">
        <v>65</v>
      </c>
      <c r="D24" s="34" t="s">
        <v>4</v>
      </c>
      <c r="E24" s="34" t="s">
        <v>66</v>
      </c>
      <c r="F24" s="34" t="s">
        <v>15</v>
      </c>
      <c r="G24" s="34" t="s">
        <v>13</v>
      </c>
      <c r="H24" s="34" t="s">
        <v>16</v>
      </c>
      <c r="I24" s="55" t="s">
        <v>67</v>
      </c>
      <c r="J24" s="37"/>
      <c r="K24" s="37"/>
    </row>
    <row r="25" ht="20.3" customHeight="1" spans="1:12">
      <c r="A25" s="32"/>
      <c r="B25" s="35">
        <v>4110230101</v>
      </c>
      <c r="C25" s="36">
        <f t="shared" ref="C25:H25" si="3">C16+C19</f>
        <v>1.4554</v>
      </c>
      <c r="D25" s="36">
        <f t="shared" si="3"/>
        <v>1.4554</v>
      </c>
      <c r="E25" s="36">
        <f t="shared" si="3"/>
        <v>1.3474</v>
      </c>
      <c r="F25" s="36">
        <f t="shared" si="3"/>
        <v>1.3474</v>
      </c>
      <c r="G25" s="36">
        <f t="shared" si="3"/>
        <v>0.0646</v>
      </c>
      <c r="H25" s="36">
        <f t="shared" si="3"/>
        <v>0.0434</v>
      </c>
      <c r="I25" s="56">
        <f>G25+H25</f>
        <v>0.108</v>
      </c>
      <c r="K25" s="57" t="s">
        <v>68</v>
      </c>
      <c r="L25" s="57">
        <f>C10*13.2</f>
        <v>54.7668</v>
      </c>
    </row>
    <row r="26" ht="20.3" customHeight="1" spans="1:12">
      <c r="A26" s="32"/>
      <c r="B26" s="35">
        <v>4110230201</v>
      </c>
      <c r="C26" s="36">
        <f t="shared" ref="C26:H26" si="4">C13</f>
        <v>2.6936</v>
      </c>
      <c r="D26" s="36">
        <f t="shared" si="4"/>
        <v>2.6936</v>
      </c>
      <c r="E26" s="36">
        <f t="shared" si="4"/>
        <v>2.6032</v>
      </c>
      <c r="F26" s="36">
        <f t="shared" si="4"/>
        <v>2.6032</v>
      </c>
      <c r="G26" s="36">
        <f t="shared" si="4"/>
        <v>0</v>
      </c>
      <c r="H26" s="36">
        <f t="shared" si="4"/>
        <v>0.0904</v>
      </c>
      <c r="I26" s="56">
        <f>G26+H26</f>
        <v>0.0904</v>
      </c>
      <c r="K26" s="57" t="s">
        <v>69</v>
      </c>
      <c r="L26" s="57">
        <f>D10*20</f>
        <v>82.98</v>
      </c>
    </row>
    <row r="27" ht="20.3" customHeight="1" spans="1:12">
      <c r="A27" s="32"/>
      <c r="B27" s="33"/>
      <c r="C27" s="37"/>
      <c r="D27" s="37" t="s">
        <v>31</v>
      </c>
      <c r="E27" s="37"/>
      <c r="F27" s="37"/>
      <c r="G27" s="37"/>
      <c r="K27" s="57" t="s">
        <v>70</v>
      </c>
      <c r="L27" s="57">
        <f>F10*2.25</f>
        <v>8.88885</v>
      </c>
    </row>
    <row r="28" ht="20.3" customHeight="1" spans="1:12">
      <c r="A28" s="32"/>
      <c r="B28" s="33"/>
      <c r="C28" s="37"/>
      <c r="D28" s="37"/>
      <c r="E28" s="37"/>
      <c r="F28" s="37"/>
      <c r="G28" s="37"/>
      <c r="K28" s="57" t="s">
        <v>71</v>
      </c>
      <c r="L28" s="57">
        <f>L27+L25+L21</f>
        <v>495.84336</v>
      </c>
    </row>
    <row r="29" ht="20.3" customHeight="1" spans="1:12">
      <c r="A29" s="32"/>
      <c r="B29" s="33"/>
      <c r="C29" s="37"/>
      <c r="D29" s="37"/>
      <c r="E29" s="37"/>
      <c r="F29" s="37"/>
      <c r="G29" s="37"/>
      <c r="K29" s="57" t="s">
        <v>72</v>
      </c>
      <c r="L29" s="57">
        <f>L28/C10</f>
        <v>119.509125090383</v>
      </c>
    </row>
    <row r="30" ht="20.3" customHeight="1" spans="1:9">
      <c r="A30" s="32"/>
      <c r="B30" s="33"/>
      <c r="C30" s="37"/>
      <c r="D30" s="37"/>
      <c r="E30" s="37"/>
      <c r="F30" s="37"/>
      <c r="G30" s="37"/>
      <c r="H30" s="37"/>
      <c r="I30" s="37"/>
    </row>
  </sheetData>
  <mergeCells count="14">
    <mergeCell ref="A1:B1"/>
    <mergeCell ref="D6:H6"/>
    <mergeCell ref="J6:K6"/>
    <mergeCell ref="E7:F7"/>
    <mergeCell ref="A10:B10"/>
    <mergeCell ref="A11:A21"/>
    <mergeCell ref="C6:C9"/>
    <mergeCell ref="D7:D9"/>
    <mergeCell ref="E8:E9"/>
    <mergeCell ref="G8:G9"/>
    <mergeCell ref="H7:H8"/>
    <mergeCell ref="J7:J8"/>
    <mergeCell ref="B2:K4"/>
    <mergeCell ref="A6:B9"/>
  </mergeCells>
  <printOptions horizontalCentered="1" verticalCentered="1"/>
  <pageMargins left="0.590551181102362" right="0.590551181102362" top="0.196850393700787" bottom="0.196850393700787" header="0.511811023622047" footer="0.511811023622047"/>
  <pageSetup paperSize="9"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国土厅用地处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地块表</vt:lpstr>
      <vt:lpstr>明细表</vt:lpstr>
      <vt:lpstr>安置费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user</cp:lastModifiedBy>
  <dcterms:created xsi:type="dcterms:W3CDTF">2004-04-29T12:05:00Z</dcterms:created>
  <cp:lastPrinted>2020-05-20T07:24:00Z</cp:lastPrinted>
  <dcterms:modified xsi:type="dcterms:W3CDTF">2021-01-04T02:42:05Z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