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<sst xmlns="http://schemas.openxmlformats.org/spreadsheetml/2006/main" count="66" uniqueCount="59">
  <si>
    <t>附  件</t>
  </si>
  <si>
    <t>开封市祥符区2019年度第二批乡镇建设征收土地明细表</t>
  </si>
  <si>
    <r>
      <rPr>
        <sz val="12"/>
        <rFont val="仿宋_GB2312"/>
        <family val="3"/>
      </rPr>
      <t>单位：公顷</t>
    </r>
  </si>
  <si>
    <t>权属单位</t>
  </si>
  <si>
    <t>土地总面积</t>
  </si>
  <si>
    <t>农用地</t>
  </si>
  <si>
    <t>建设用地</t>
  </si>
  <si>
    <t>合计</t>
  </si>
  <si>
    <t>耕地</t>
  </si>
  <si>
    <t>其它农用地</t>
  </si>
  <si>
    <t>小计</t>
  </si>
  <si>
    <t>旱地</t>
  </si>
  <si>
    <t>水浇地</t>
  </si>
  <si>
    <r>
      <rPr>
        <sz val="12"/>
        <color indexed="8"/>
        <rFont val="仿宋_GB2312"/>
        <family val="3"/>
      </rPr>
      <t>开封市祥符区总计</t>
    </r>
  </si>
  <si>
    <r>
      <rPr>
        <sz val="12"/>
        <color indexed="8"/>
        <rFont val="仿宋_GB2312"/>
        <family val="3"/>
      </rPr>
      <t>集体土地</t>
    </r>
  </si>
  <si>
    <r>
      <rPr>
        <sz val="12"/>
        <color indexed="8"/>
        <rFont val="仿宋_GB2312"/>
        <family val="3"/>
      </rPr>
      <t>西姜寨乡小计</t>
    </r>
  </si>
  <si>
    <r>
      <rPr>
        <sz val="12"/>
        <color indexed="8"/>
        <rFont val="仿宋_GB2312"/>
        <family val="3"/>
      </rPr>
      <t>大孙村委</t>
    </r>
  </si>
  <si>
    <r>
      <rPr>
        <sz val="12"/>
        <color indexed="8"/>
        <rFont val="仿宋_GB2312"/>
        <family val="3"/>
      </rPr>
      <t>罗王乡小计</t>
    </r>
  </si>
  <si>
    <r>
      <rPr>
        <sz val="12"/>
        <color indexed="8"/>
        <rFont val="仿宋_GB2312"/>
        <family val="3"/>
      </rPr>
      <t>胡砦村委</t>
    </r>
  </si>
  <si>
    <r>
      <rPr>
        <sz val="12"/>
        <color indexed="8"/>
        <rFont val="仿宋_GB2312"/>
        <family val="3"/>
      </rPr>
      <t>杜良乡小计</t>
    </r>
  </si>
  <si>
    <r>
      <rPr>
        <sz val="12"/>
        <color indexed="8"/>
        <rFont val="仿宋_GB2312"/>
        <family val="3"/>
      </rPr>
      <t>小岗村委</t>
    </r>
  </si>
  <si>
    <r>
      <rPr>
        <sz val="12"/>
        <color indexed="8"/>
        <rFont val="仿宋_GB2312"/>
        <family val="3"/>
      </rPr>
      <t>兴隆乡小计</t>
    </r>
  </si>
  <si>
    <r>
      <rPr>
        <sz val="12"/>
        <color indexed="8"/>
        <rFont val="仿宋_GB2312"/>
        <family val="3"/>
      </rPr>
      <t>薄店村委</t>
    </r>
  </si>
  <si>
    <t>开封县2010年度第一批乡镇建设用地明细表</t>
  </si>
  <si>
    <t>区片价</t>
  </si>
  <si>
    <t>人均耕地</t>
  </si>
  <si>
    <t>土地补偿</t>
  </si>
  <si>
    <t>安置补助</t>
  </si>
  <si>
    <t>合计补偿</t>
  </si>
  <si>
    <t>其他土地补偿</t>
  </si>
  <si>
    <t>青苗</t>
  </si>
  <si>
    <t>安置农业人口</t>
  </si>
  <si>
    <t>劳动力</t>
  </si>
  <si>
    <t>人均补偿</t>
  </si>
  <si>
    <t>含社保区片价</t>
  </si>
  <si>
    <t>征地费用</t>
  </si>
  <si>
    <t>社保标准</t>
  </si>
  <si>
    <t>社保费用</t>
  </si>
  <si>
    <t>开封县总计</t>
  </si>
  <si>
    <t>集体土地</t>
  </si>
  <si>
    <t>开封经济开发区黄龙园区小计</t>
  </si>
  <si>
    <t>袁楼村委小计</t>
  </si>
  <si>
    <t>袁楼村委王解庄一组</t>
  </si>
  <si>
    <t>袁楼村委王解庄二组</t>
  </si>
  <si>
    <t>杜良乡小计</t>
  </si>
  <si>
    <t>小岗村委小计</t>
  </si>
  <si>
    <t>小岗村委四组</t>
  </si>
  <si>
    <t>三里寨村委小计</t>
  </si>
  <si>
    <t>三里寨村委曹寺组</t>
  </si>
  <si>
    <t>鄢陵府村委小计</t>
  </si>
  <si>
    <t>鄢陵府村委</t>
  </si>
  <si>
    <t>朱仙镇小计</t>
  </si>
  <si>
    <t>估依街村委小计</t>
  </si>
  <si>
    <t>估依街村委三组</t>
  </si>
  <si>
    <t>兴隆乡小计</t>
  </si>
  <si>
    <t>双庙村委小计</t>
  </si>
  <si>
    <t>双庙村委一组</t>
  </si>
  <si>
    <t>大牛寨村委小计</t>
  </si>
  <si>
    <t>大牛寨村委三组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</si>
</sst>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00_);[Red]\(0.00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sz val="16"/>
      <name val="黑体"/>
      <family val="3"/>
    </font>
    <font>
      <sz val="22"/>
      <name val="方正小标宋_GBK"/>
      <family val="4"/>
    </font>
    <font>
      <sz val="12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Zeros="0" tabSelected="1" workbookViewId="0" topLeftCell="A1">
      <selection activeCell="F8" sqref="F8"/>
    </sheetView>
  </sheetViews>
  <sheetFormatPr defaultColWidth="9.00390625" defaultRowHeight="14.25"/>
  <cols>
    <col min="1" max="1" width="4.00390625" style="3" customWidth="1"/>
    <col min="2" max="2" width="25.375" style="3" customWidth="1"/>
    <col min="3" max="3" width="12.625" style="3" customWidth="1"/>
    <col min="4" max="9" width="12.75390625" style="3" customWidth="1"/>
    <col min="10" max="245" width="9.00390625" style="3" customWidth="1"/>
  </cols>
  <sheetData>
    <row r="1" spans="1:2" ht="29.25" customHeight="1">
      <c r="A1" s="14" t="s">
        <v>0</v>
      </c>
      <c r="B1" s="14"/>
    </row>
    <row r="2" spans="1:9" ht="48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32.25" customHeight="1">
      <c r="A3" s="16"/>
      <c r="B3" s="16"/>
      <c r="C3" s="16"/>
      <c r="D3" s="16"/>
      <c r="E3" s="16"/>
      <c r="F3" s="16"/>
      <c r="G3" s="16"/>
      <c r="H3" s="16"/>
      <c r="I3" s="16" t="s">
        <v>2</v>
      </c>
    </row>
    <row r="4" spans="1:9" s="1" customFormat="1" ht="26.25" customHeight="1">
      <c r="A4" s="17" t="s">
        <v>3</v>
      </c>
      <c r="B4" s="17"/>
      <c r="C4" s="17" t="s">
        <v>4</v>
      </c>
      <c r="D4" s="18" t="s">
        <v>5</v>
      </c>
      <c r="E4" s="19"/>
      <c r="F4" s="19"/>
      <c r="G4" s="19"/>
      <c r="H4" s="20"/>
      <c r="I4" s="17" t="s">
        <v>6</v>
      </c>
    </row>
    <row r="5" spans="1:9" s="1" customFormat="1" ht="26.25" customHeight="1">
      <c r="A5" s="17"/>
      <c r="B5" s="17"/>
      <c r="C5" s="17"/>
      <c r="D5" s="17" t="s">
        <v>7</v>
      </c>
      <c r="E5" s="18" t="s">
        <v>8</v>
      </c>
      <c r="F5" s="19"/>
      <c r="G5" s="20"/>
      <c r="H5" s="21" t="s">
        <v>9</v>
      </c>
      <c r="I5" s="17"/>
    </row>
    <row r="6" spans="1:9" s="1" customFormat="1" ht="26.25" customHeight="1">
      <c r="A6" s="17"/>
      <c r="B6" s="17"/>
      <c r="C6" s="17"/>
      <c r="D6" s="17"/>
      <c r="E6" s="17" t="s">
        <v>10</v>
      </c>
      <c r="F6" s="17" t="s">
        <v>11</v>
      </c>
      <c r="G6" s="17" t="s">
        <v>12</v>
      </c>
      <c r="H6" s="22"/>
      <c r="I6" s="17"/>
    </row>
    <row r="7" spans="1:15" s="1" customFormat="1" ht="26.25" customHeight="1">
      <c r="A7" s="23" t="s">
        <v>13</v>
      </c>
      <c r="B7" s="23"/>
      <c r="C7" s="23">
        <f aca="true" t="shared" si="0" ref="C7:I7">C8+C10+C12+C14</f>
        <v>4.8523</v>
      </c>
      <c r="D7" s="23">
        <f t="shared" si="0"/>
        <v>3.6745</v>
      </c>
      <c r="E7" s="23">
        <f t="shared" si="0"/>
        <v>3.5994</v>
      </c>
      <c r="F7" s="23">
        <f t="shared" si="0"/>
        <v>1.8865</v>
      </c>
      <c r="G7" s="23">
        <f t="shared" si="0"/>
        <v>1.7129</v>
      </c>
      <c r="H7" s="23">
        <f t="shared" si="0"/>
        <v>0.0751</v>
      </c>
      <c r="I7" s="23">
        <f t="shared" si="0"/>
        <v>1.1778</v>
      </c>
      <c r="J7" s="24"/>
      <c r="K7" s="24"/>
      <c r="L7" s="24"/>
      <c r="M7" s="24"/>
      <c r="N7" s="24"/>
      <c r="O7" s="24"/>
    </row>
    <row r="8" spans="1:9" s="2" customFormat="1" ht="25.5" customHeight="1">
      <c r="A8" s="23" t="s">
        <v>14</v>
      </c>
      <c r="B8" s="23" t="s">
        <v>15</v>
      </c>
      <c r="C8" s="23">
        <f aca="true" t="shared" si="1" ref="C8:C15">D8+I8</f>
        <v>1.8865</v>
      </c>
      <c r="D8" s="23">
        <f aca="true" t="shared" si="2" ref="D8:D15">E8+H8</f>
        <v>1.8865</v>
      </c>
      <c r="E8" s="23">
        <f aca="true" t="shared" si="3" ref="E8:E15">F8+G8</f>
        <v>1.8865</v>
      </c>
      <c r="F8" s="23">
        <v>1.8865</v>
      </c>
      <c r="G8" s="23"/>
      <c r="H8" s="23"/>
      <c r="I8" s="23"/>
    </row>
    <row r="9" spans="1:9" s="2" customFormat="1" ht="25.5" customHeight="1">
      <c r="A9" s="23"/>
      <c r="B9" s="23" t="s">
        <v>16</v>
      </c>
      <c r="C9" s="23">
        <f t="shared" si="1"/>
        <v>1.8865</v>
      </c>
      <c r="D9" s="23">
        <f t="shared" si="2"/>
        <v>1.8865</v>
      </c>
      <c r="E9" s="23">
        <f t="shared" si="3"/>
        <v>1.8865</v>
      </c>
      <c r="F9" s="23">
        <v>1.8865</v>
      </c>
      <c r="G9" s="23"/>
      <c r="H9" s="23"/>
      <c r="I9" s="23"/>
    </row>
    <row r="10" spans="1:9" s="2" customFormat="1" ht="25.5" customHeight="1">
      <c r="A10" s="23"/>
      <c r="B10" s="23" t="s">
        <v>17</v>
      </c>
      <c r="C10" s="23">
        <f t="shared" si="1"/>
        <v>0.3134</v>
      </c>
      <c r="D10" s="23">
        <f t="shared" si="2"/>
        <v>0</v>
      </c>
      <c r="E10" s="23">
        <f t="shared" si="3"/>
        <v>0</v>
      </c>
      <c r="F10" s="23"/>
      <c r="G10" s="23"/>
      <c r="H10" s="23"/>
      <c r="I10" s="23">
        <v>0.3134</v>
      </c>
    </row>
    <row r="11" spans="1:9" s="2" customFormat="1" ht="25.5" customHeight="1">
      <c r="A11" s="23"/>
      <c r="B11" s="23" t="s">
        <v>18</v>
      </c>
      <c r="C11" s="23">
        <f t="shared" si="1"/>
        <v>0.3134</v>
      </c>
      <c r="D11" s="23">
        <f t="shared" si="2"/>
        <v>0</v>
      </c>
      <c r="E11" s="23">
        <f t="shared" si="3"/>
        <v>0</v>
      </c>
      <c r="F11" s="23"/>
      <c r="G11" s="23"/>
      <c r="H11" s="23"/>
      <c r="I11" s="23">
        <v>0.3134</v>
      </c>
    </row>
    <row r="12" spans="1:9" s="2" customFormat="1" ht="25.5" customHeight="1">
      <c r="A12" s="23"/>
      <c r="B12" s="23" t="s">
        <v>19</v>
      </c>
      <c r="C12" s="23">
        <f t="shared" si="1"/>
        <v>1.788</v>
      </c>
      <c r="D12" s="23">
        <f t="shared" si="2"/>
        <v>1.788</v>
      </c>
      <c r="E12" s="23">
        <f t="shared" si="3"/>
        <v>1.7129</v>
      </c>
      <c r="F12" s="23"/>
      <c r="G12" s="23">
        <v>1.7129</v>
      </c>
      <c r="H12" s="23">
        <v>0.0751</v>
      </c>
      <c r="I12" s="23"/>
    </row>
    <row r="13" spans="1:9" s="2" customFormat="1" ht="25.5" customHeight="1">
      <c r="A13" s="23"/>
      <c r="B13" s="23" t="s">
        <v>20</v>
      </c>
      <c r="C13" s="23">
        <f t="shared" si="1"/>
        <v>1.788</v>
      </c>
      <c r="D13" s="23">
        <f t="shared" si="2"/>
        <v>1.788</v>
      </c>
      <c r="E13" s="23">
        <f t="shared" si="3"/>
        <v>1.7129</v>
      </c>
      <c r="F13" s="23"/>
      <c r="G13" s="23">
        <v>1.7129</v>
      </c>
      <c r="H13" s="23">
        <v>0.0751</v>
      </c>
      <c r="I13" s="23"/>
    </row>
    <row r="14" spans="1:9" s="2" customFormat="1" ht="25.5" customHeight="1">
      <c r="A14" s="23"/>
      <c r="B14" s="23" t="s">
        <v>21</v>
      </c>
      <c r="C14" s="23">
        <f t="shared" si="1"/>
        <v>0.8644</v>
      </c>
      <c r="D14" s="23">
        <f t="shared" si="2"/>
        <v>0</v>
      </c>
      <c r="E14" s="23">
        <f t="shared" si="3"/>
        <v>0</v>
      </c>
      <c r="F14" s="23"/>
      <c r="G14" s="23"/>
      <c r="H14" s="23"/>
      <c r="I14" s="23">
        <v>0.8644</v>
      </c>
    </row>
    <row r="15" spans="1:9" s="2" customFormat="1" ht="25.5" customHeight="1">
      <c r="A15" s="23"/>
      <c r="B15" s="23" t="s">
        <v>22</v>
      </c>
      <c r="C15" s="23">
        <f t="shared" si="1"/>
        <v>0.8644</v>
      </c>
      <c r="D15" s="23">
        <f t="shared" si="2"/>
        <v>0</v>
      </c>
      <c r="E15" s="23">
        <f t="shared" si="3"/>
        <v>0</v>
      </c>
      <c r="F15" s="23"/>
      <c r="G15" s="23"/>
      <c r="H15" s="23"/>
      <c r="I15" s="23">
        <v>0.8644</v>
      </c>
    </row>
    <row r="16" s="2" customFormat="1" ht="18.75"/>
  </sheetData>
  <sheetProtection/>
  <mergeCells count="11">
    <mergeCell ref="A1:B1"/>
    <mergeCell ref="A2:I2"/>
    <mergeCell ref="D4:H4"/>
    <mergeCell ref="E5:G5"/>
    <mergeCell ref="A7:B7"/>
    <mergeCell ref="A8:A15"/>
    <mergeCell ref="C4:C6"/>
    <mergeCell ref="D5:D6"/>
    <mergeCell ref="H5:H6"/>
    <mergeCell ref="I4:I6"/>
    <mergeCell ref="A4:B6"/>
  </mergeCells>
  <printOptions horizontalCentered="1"/>
  <pageMargins left="0.7868055555555555" right="0.7868055555555555" top="0.7868055555555555" bottom="0.7868055555555555" header="0.7868055555555555" footer="0.5118055555555555"/>
  <pageSetup fitToWidth="2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" sqref="A1:IV16384"/>
    </sheetView>
  </sheetViews>
  <sheetFormatPr defaultColWidth="8.75390625" defaultRowHeight="14.25"/>
  <cols>
    <col min="1" max="10" width="8.75390625" style="3" customWidth="1"/>
    <col min="11" max="15" width="8.75390625" style="4" customWidth="1"/>
    <col min="16" max="16" width="8.75390625" style="13" customWidth="1"/>
    <col min="17" max="19" width="8.75390625" style="4" customWidth="1"/>
    <col min="20" max="20" width="8.75390625" style="3" customWidth="1"/>
    <col min="21" max="21" width="8.75390625" style="4" customWidth="1"/>
    <col min="22" max="16384" width="8.75390625" style="3" customWidth="1"/>
  </cols>
  <sheetData/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4">
      <selection activeCell="B14" sqref="B14"/>
    </sheetView>
  </sheetViews>
  <sheetFormatPr defaultColWidth="9.00390625" defaultRowHeight="14.25"/>
  <cols>
    <col min="1" max="1" width="3.25390625" style="3" customWidth="1"/>
    <col min="2" max="2" width="18.125" style="3" customWidth="1"/>
    <col min="3" max="3" width="7.25390625" style="3" customWidth="1"/>
    <col min="4" max="5" width="7.50390625" style="3" customWidth="1"/>
    <col min="6" max="6" width="6.00390625" style="3" customWidth="1"/>
    <col min="7" max="7" width="6.375" style="3" customWidth="1"/>
    <col min="8" max="8" width="9.75390625" style="4" customWidth="1"/>
    <col min="9" max="9" width="9.25390625" style="4" customWidth="1"/>
    <col min="10" max="12" width="9.00390625" style="4" customWidth="1"/>
    <col min="13" max="14" width="6.75390625" style="3" customWidth="1"/>
    <col min="15" max="15" width="9.625" style="4" customWidth="1"/>
    <col min="16" max="16" width="7.125" style="3" customWidth="1"/>
    <col min="17" max="17" width="10.375" style="4" customWidth="1"/>
    <col min="18" max="18" width="5.625" style="3" customWidth="1"/>
    <col min="19" max="19" width="9.00390625" style="4" customWidth="1"/>
    <col min="20" max="16384" width="9.00390625" style="3" customWidth="1"/>
  </cols>
  <sheetData>
    <row r="1" spans="1:5" ht="26.25" customHeight="1">
      <c r="A1" s="5" t="s">
        <v>23</v>
      </c>
      <c r="B1" s="5"/>
      <c r="C1" s="5"/>
      <c r="D1" s="5"/>
      <c r="E1" s="5"/>
    </row>
    <row r="2" spans="8:19" s="1" customFormat="1" ht="14.25" customHeight="1">
      <c r="H2" s="6"/>
      <c r="I2" s="6"/>
      <c r="J2" s="6"/>
      <c r="K2" s="6"/>
      <c r="L2" s="6"/>
      <c r="O2" s="6"/>
      <c r="Q2" s="6"/>
      <c r="S2" s="6"/>
    </row>
    <row r="3" spans="1:19" s="1" customFormat="1" ht="12.75" customHeight="1">
      <c r="A3" s="7" t="s">
        <v>3</v>
      </c>
      <c r="B3" s="7"/>
      <c r="C3" s="7" t="s">
        <v>4</v>
      </c>
      <c r="D3" s="7"/>
      <c r="E3" s="7"/>
      <c r="H3" s="6"/>
      <c r="I3" s="6"/>
      <c r="J3" s="6"/>
      <c r="K3" s="6"/>
      <c r="L3" s="6"/>
      <c r="O3" s="6"/>
      <c r="Q3" s="6"/>
      <c r="S3" s="6"/>
    </row>
    <row r="4" spans="1:19" s="1" customFormat="1" ht="22.5" customHeight="1">
      <c r="A4" s="7"/>
      <c r="B4" s="7"/>
      <c r="C4" s="7"/>
      <c r="D4" s="7" t="s">
        <v>8</v>
      </c>
      <c r="E4" s="7" t="s">
        <v>9</v>
      </c>
      <c r="H4" s="6"/>
      <c r="I4" s="6"/>
      <c r="J4" s="6"/>
      <c r="K4" s="6"/>
      <c r="L4" s="6"/>
      <c r="O4" s="6"/>
      <c r="Q4" s="6"/>
      <c r="S4" s="6"/>
    </row>
    <row r="5" spans="1:19" s="1" customFormat="1" ht="23.25" customHeight="1">
      <c r="A5" s="7"/>
      <c r="B5" s="7"/>
      <c r="C5" s="7"/>
      <c r="D5" s="7" t="s">
        <v>10</v>
      </c>
      <c r="E5" s="7" t="s">
        <v>10</v>
      </c>
      <c r="F5" s="1" t="s">
        <v>24</v>
      </c>
      <c r="G5" s="1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1" t="s">
        <v>31</v>
      </c>
      <c r="N5" s="1" t="s">
        <v>32</v>
      </c>
      <c r="O5" s="6" t="s">
        <v>33</v>
      </c>
      <c r="P5" s="1" t="s">
        <v>34</v>
      </c>
      <c r="Q5" s="6" t="s">
        <v>35</v>
      </c>
      <c r="R5" s="1" t="s">
        <v>36</v>
      </c>
      <c r="S5" s="6" t="s">
        <v>37</v>
      </c>
    </row>
    <row r="6" spans="1:19" s="1" customFormat="1" ht="15" customHeight="1">
      <c r="A6" s="7" t="s">
        <v>38</v>
      </c>
      <c r="B6" s="7"/>
      <c r="C6" s="7"/>
      <c r="D6" s="7"/>
      <c r="E6" s="7"/>
      <c r="H6" s="6"/>
      <c r="I6" s="6"/>
      <c r="J6" s="6"/>
      <c r="K6" s="6"/>
      <c r="L6" s="6"/>
      <c r="O6" s="6"/>
      <c r="Q6" s="6"/>
      <c r="S6" s="6"/>
    </row>
    <row r="7" spans="1:19" s="1" customFormat="1" ht="24" customHeight="1">
      <c r="A7" s="7" t="s">
        <v>39</v>
      </c>
      <c r="B7" s="7" t="s">
        <v>40</v>
      </c>
      <c r="C7" s="7"/>
      <c r="D7" s="7"/>
      <c r="E7" s="7"/>
      <c r="H7" s="6"/>
      <c r="I7" s="6"/>
      <c r="J7" s="6"/>
      <c r="K7" s="6"/>
      <c r="L7" s="6"/>
      <c r="O7" s="6"/>
      <c r="Q7" s="6"/>
      <c r="S7" s="6"/>
    </row>
    <row r="8" spans="1:19" s="1" customFormat="1" ht="17.25" customHeight="1">
      <c r="A8" s="7"/>
      <c r="B8" s="7" t="s">
        <v>41</v>
      </c>
      <c r="C8" s="7">
        <v>11.4114</v>
      </c>
      <c r="D8" s="7">
        <v>11.4114</v>
      </c>
      <c r="E8" s="7"/>
      <c r="F8" s="1">
        <v>69</v>
      </c>
      <c r="G8" s="1">
        <v>0.35</v>
      </c>
      <c r="H8" s="6">
        <f>D8*F8*0.4</f>
        <v>314.95464000000004</v>
      </c>
      <c r="I8" s="6">
        <f>D8*F8*0.6</f>
        <v>472.43196</v>
      </c>
      <c r="J8" s="6">
        <f>D8*F8</f>
        <v>787.3866</v>
      </c>
      <c r="K8" s="6"/>
      <c r="L8" s="6">
        <f>D8*15*0.1</f>
        <v>17.1171</v>
      </c>
      <c r="M8" s="1">
        <v>489</v>
      </c>
      <c r="N8" s="1">
        <v>293</v>
      </c>
      <c r="O8" s="6">
        <f>J8/M8</f>
        <v>1.61019754601227</v>
      </c>
      <c r="P8" s="1">
        <v>75</v>
      </c>
      <c r="Q8" s="6">
        <f>C8*P8</f>
        <v>855.855</v>
      </c>
      <c r="R8" s="1">
        <v>6</v>
      </c>
      <c r="S8" s="6">
        <f>C8*R8</f>
        <v>68.4684</v>
      </c>
    </row>
    <row r="9" spans="1:19" s="1" customFormat="1" ht="17.25" customHeight="1">
      <c r="A9" s="7"/>
      <c r="B9" s="8" t="s">
        <v>42</v>
      </c>
      <c r="C9" s="7"/>
      <c r="D9" s="7"/>
      <c r="E9" s="7"/>
      <c r="H9" s="6"/>
      <c r="I9" s="6"/>
      <c r="J9" s="6"/>
      <c r="K9" s="6"/>
      <c r="L9" s="6"/>
      <c r="O9" s="6"/>
      <c r="Q9" s="6"/>
      <c r="S9" s="6"/>
    </row>
    <row r="10" spans="1:19" s="1" customFormat="1" ht="17.25" customHeight="1">
      <c r="A10" s="7"/>
      <c r="B10" s="8" t="s">
        <v>43</v>
      </c>
      <c r="C10" s="7"/>
      <c r="D10" s="7"/>
      <c r="E10" s="7"/>
      <c r="H10" s="6"/>
      <c r="I10" s="6"/>
      <c r="J10" s="6"/>
      <c r="K10" s="6"/>
      <c r="L10" s="6"/>
      <c r="O10" s="6"/>
      <c r="Q10" s="6"/>
      <c r="S10" s="6"/>
    </row>
    <row r="11" spans="1:19" s="1" customFormat="1" ht="14.25" customHeight="1">
      <c r="A11" s="7"/>
      <c r="B11" s="7" t="s">
        <v>44</v>
      </c>
      <c r="C11" s="7"/>
      <c r="D11" s="7"/>
      <c r="E11" s="7"/>
      <c r="H11" s="6"/>
      <c r="I11" s="6"/>
      <c r="J11" s="6"/>
      <c r="K11" s="6"/>
      <c r="L11" s="6"/>
      <c r="O11" s="6"/>
      <c r="Q11" s="6"/>
      <c r="S11" s="6"/>
    </row>
    <row r="12" spans="1:19" s="1" customFormat="1" ht="15" customHeight="1">
      <c r="A12" s="7"/>
      <c r="B12" s="7" t="s">
        <v>45</v>
      </c>
      <c r="C12" s="7">
        <v>0.3104</v>
      </c>
      <c r="D12" s="7">
        <v>0.3104</v>
      </c>
      <c r="E12" s="7"/>
      <c r="F12" s="1">
        <v>54</v>
      </c>
      <c r="G12" s="1">
        <v>1.5</v>
      </c>
      <c r="H12" s="6">
        <f>D12*F12*0.4</f>
        <v>6.704640000000001</v>
      </c>
      <c r="I12" s="6">
        <f>D12*F12*0.6</f>
        <v>10.05696</v>
      </c>
      <c r="J12" s="6">
        <f>D12*F12</f>
        <v>16.7616</v>
      </c>
      <c r="K12" s="6"/>
      <c r="L12" s="6">
        <f>D12*15*0.1</f>
        <v>0.46560000000000007</v>
      </c>
      <c r="M12" s="1">
        <v>3</v>
      </c>
      <c r="N12" s="1">
        <v>2</v>
      </c>
      <c r="O12" s="6">
        <f>J12/M12</f>
        <v>5.5872</v>
      </c>
      <c r="P12" s="1">
        <v>60</v>
      </c>
      <c r="Q12" s="6">
        <f>C12*P12</f>
        <v>18.624000000000002</v>
      </c>
      <c r="R12" s="1">
        <v>6</v>
      </c>
      <c r="S12" s="6">
        <f>C12*R12</f>
        <v>1.8624</v>
      </c>
    </row>
    <row r="13" spans="1:19" s="1" customFormat="1" ht="17.25" customHeight="1">
      <c r="A13" s="7"/>
      <c r="B13" s="7" t="s">
        <v>46</v>
      </c>
      <c r="C13" s="7"/>
      <c r="D13" s="7"/>
      <c r="E13" s="7"/>
      <c r="H13" s="6"/>
      <c r="I13" s="6"/>
      <c r="J13" s="6"/>
      <c r="K13" s="6"/>
      <c r="L13" s="6"/>
      <c r="O13" s="6"/>
      <c r="Q13" s="6"/>
      <c r="S13" s="6"/>
    </row>
    <row r="14" spans="1:19" s="1" customFormat="1" ht="17.25" customHeight="1">
      <c r="A14" s="7"/>
      <c r="B14" s="7" t="s">
        <v>47</v>
      </c>
      <c r="C14" s="7">
        <v>0.1289</v>
      </c>
      <c r="D14" s="7"/>
      <c r="E14" s="7">
        <v>0.1289</v>
      </c>
      <c r="F14" s="1">
        <v>54</v>
      </c>
      <c r="G14" s="1">
        <v>1.53</v>
      </c>
      <c r="H14" s="6"/>
      <c r="I14" s="6"/>
      <c r="J14" s="6"/>
      <c r="K14" s="6">
        <f>E14*F14</f>
        <v>6.9605999999999995</v>
      </c>
      <c r="L14" s="6"/>
      <c r="O14" s="6"/>
      <c r="P14" s="1">
        <v>60</v>
      </c>
      <c r="Q14" s="6">
        <f>C14*P14</f>
        <v>7.733999999999999</v>
      </c>
      <c r="R14" s="1">
        <v>6</v>
      </c>
      <c r="S14" s="6">
        <f>C14*R14</f>
        <v>0.7733999999999999</v>
      </c>
    </row>
    <row r="15" spans="1:19" s="1" customFormat="1" ht="17.25" customHeight="1">
      <c r="A15" s="7"/>
      <c r="B15" s="7" t="s">
        <v>48</v>
      </c>
      <c r="C15" s="7"/>
      <c r="D15" s="7"/>
      <c r="E15" s="7"/>
      <c r="H15" s="6"/>
      <c r="I15" s="6"/>
      <c r="J15" s="6"/>
      <c r="K15" s="6"/>
      <c r="L15" s="6"/>
      <c r="O15" s="6"/>
      <c r="Q15" s="6"/>
      <c r="S15" s="6"/>
    </row>
    <row r="16" spans="1:19" s="1" customFormat="1" ht="17.25" customHeight="1">
      <c r="A16" s="7"/>
      <c r="B16" s="7" t="s">
        <v>49</v>
      </c>
      <c r="C16" s="7">
        <v>0.7223</v>
      </c>
      <c r="D16" s="7">
        <v>0.7223</v>
      </c>
      <c r="E16" s="7"/>
      <c r="F16" s="1">
        <v>49.5</v>
      </c>
      <c r="G16" s="1">
        <v>1.55</v>
      </c>
      <c r="H16" s="6">
        <f>D16*F16*0.4</f>
        <v>14.301540000000001</v>
      </c>
      <c r="I16" s="6">
        <f>D16*F16*0.6</f>
        <v>21.45231</v>
      </c>
      <c r="J16" s="6">
        <f>D16*F16</f>
        <v>35.75385</v>
      </c>
      <c r="K16" s="6"/>
      <c r="L16" s="6">
        <f>D16*15*0.1</f>
        <v>1.08345</v>
      </c>
      <c r="M16" s="1">
        <v>7</v>
      </c>
      <c r="N16" s="1">
        <v>4</v>
      </c>
      <c r="O16" s="6">
        <f>J16/M16</f>
        <v>5.107692857142857</v>
      </c>
      <c r="P16" s="1">
        <v>55.5</v>
      </c>
      <c r="Q16" s="6">
        <f>C16*P16</f>
        <v>40.087650000000004</v>
      </c>
      <c r="R16" s="1">
        <v>6</v>
      </c>
      <c r="S16" s="6">
        <f>C16*R16</f>
        <v>4.3338</v>
      </c>
    </row>
    <row r="17" spans="1:19" s="1" customFormat="1" ht="17.25" customHeight="1">
      <c r="A17" s="7"/>
      <c r="B17" s="7" t="s">
        <v>50</v>
      </c>
      <c r="C17" s="7"/>
      <c r="D17" s="7"/>
      <c r="E17" s="7"/>
      <c r="H17" s="6"/>
      <c r="I17" s="6"/>
      <c r="J17" s="6"/>
      <c r="K17" s="6"/>
      <c r="L17" s="6"/>
      <c r="O17" s="6"/>
      <c r="Q17" s="6"/>
      <c r="S17" s="6"/>
    </row>
    <row r="18" spans="1:19" s="1" customFormat="1" ht="17.25" customHeight="1">
      <c r="A18" s="7"/>
      <c r="B18" s="7" t="s">
        <v>51</v>
      </c>
      <c r="C18" s="7"/>
      <c r="D18" s="7"/>
      <c r="E18" s="7"/>
      <c r="H18" s="6"/>
      <c r="I18" s="6"/>
      <c r="J18" s="6"/>
      <c r="K18" s="6"/>
      <c r="L18" s="6"/>
      <c r="O18" s="6"/>
      <c r="Q18" s="6"/>
      <c r="S18" s="6"/>
    </row>
    <row r="19" spans="1:19" s="1" customFormat="1" ht="17.25" customHeight="1">
      <c r="A19" s="7"/>
      <c r="B19" s="7" t="s">
        <v>52</v>
      </c>
      <c r="C19" s="7">
        <v>0.295</v>
      </c>
      <c r="D19" s="7">
        <v>0.295</v>
      </c>
      <c r="E19" s="7"/>
      <c r="F19" s="1">
        <v>51</v>
      </c>
      <c r="G19" s="1">
        <v>1.32</v>
      </c>
      <c r="H19" s="6">
        <f aca="true" t="shared" si="0" ref="H19:H24">D19*F19*0.4</f>
        <v>6.018000000000001</v>
      </c>
      <c r="I19" s="6">
        <f aca="true" t="shared" si="1" ref="I19:I24">D19*F19*0.6</f>
        <v>9.027</v>
      </c>
      <c r="J19" s="6">
        <f aca="true" t="shared" si="2" ref="J19:J24">D19*F19</f>
        <v>15.045</v>
      </c>
      <c r="K19" s="6"/>
      <c r="L19" s="6">
        <f aca="true" t="shared" si="3" ref="L19:L24">D19*15*0.1</f>
        <v>0.4425</v>
      </c>
      <c r="M19" s="1">
        <v>3</v>
      </c>
      <c r="N19" s="1">
        <v>2</v>
      </c>
      <c r="O19" s="6">
        <f aca="true" t="shared" si="4" ref="O19:O24">J19/M19</f>
        <v>5.015</v>
      </c>
      <c r="P19" s="1">
        <v>57</v>
      </c>
      <c r="Q19" s="6">
        <f aca="true" t="shared" si="5" ref="Q19:Q24">C19*P19</f>
        <v>16.814999999999998</v>
      </c>
      <c r="R19" s="1">
        <v>6</v>
      </c>
      <c r="S19" s="6">
        <f aca="true" t="shared" si="6" ref="S19:S24">C19*R19</f>
        <v>1.77</v>
      </c>
    </row>
    <row r="20" spans="1:19" s="1" customFormat="1" ht="17.25" customHeight="1">
      <c r="A20" s="7"/>
      <c r="B20" s="7" t="s">
        <v>53</v>
      </c>
      <c r="C20" s="7"/>
      <c r="D20" s="7"/>
      <c r="E20" s="7"/>
      <c r="H20" s="6"/>
      <c r="I20" s="6"/>
      <c r="J20" s="6"/>
      <c r="K20" s="6"/>
      <c r="L20" s="6"/>
      <c r="O20" s="6"/>
      <c r="Q20" s="6"/>
      <c r="S20" s="6"/>
    </row>
    <row r="21" spans="1:19" s="1" customFormat="1" ht="17.25" customHeight="1">
      <c r="A21" s="7"/>
      <c r="B21" s="7" t="s">
        <v>54</v>
      </c>
      <c r="C21" s="7"/>
      <c r="D21" s="7"/>
      <c r="E21" s="7"/>
      <c r="H21" s="6"/>
      <c r="I21" s="6"/>
      <c r="J21" s="6"/>
      <c r="K21" s="6"/>
      <c r="L21" s="6"/>
      <c r="O21" s="6"/>
      <c r="Q21" s="6"/>
      <c r="S21" s="6"/>
    </row>
    <row r="22" spans="1:19" s="1" customFormat="1" ht="17.25" customHeight="1">
      <c r="A22" s="7"/>
      <c r="B22" s="7" t="s">
        <v>55</v>
      </c>
      <c r="C22" s="7">
        <v>1.6815</v>
      </c>
      <c r="D22" s="7">
        <v>1.6815</v>
      </c>
      <c r="E22" s="7"/>
      <c r="F22" s="1">
        <v>54</v>
      </c>
      <c r="G22" s="1">
        <v>1.26</v>
      </c>
      <c r="H22" s="6">
        <f t="shared" si="0"/>
        <v>36.3204</v>
      </c>
      <c r="I22" s="6">
        <f t="shared" si="1"/>
        <v>54.4806</v>
      </c>
      <c r="J22" s="6">
        <f t="shared" si="2"/>
        <v>90.801</v>
      </c>
      <c r="K22" s="6"/>
      <c r="L22" s="6">
        <f t="shared" si="3"/>
        <v>2.52225</v>
      </c>
      <c r="M22" s="1">
        <v>20</v>
      </c>
      <c r="N22" s="1">
        <v>12</v>
      </c>
      <c r="O22" s="6">
        <f t="shared" si="4"/>
        <v>4.54005</v>
      </c>
      <c r="P22" s="1">
        <v>60</v>
      </c>
      <c r="Q22" s="6">
        <f t="shared" si="5"/>
        <v>100.89</v>
      </c>
      <c r="R22" s="1">
        <v>6</v>
      </c>
      <c r="S22" s="6">
        <f t="shared" si="6"/>
        <v>10.089</v>
      </c>
    </row>
    <row r="23" spans="1:19" s="1" customFormat="1" ht="17.25" customHeight="1">
      <c r="A23" s="7"/>
      <c r="B23" s="7" t="s">
        <v>56</v>
      </c>
      <c r="C23" s="7"/>
      <c r="D23" s="7"/>
      <c r="E23" s="7"/>
      <c r="H23" s="6"/>
      <c r="I23" s="6"/>
      <c r="J23" s="6"/>
      <c r="K23" s="6"/>
      <c r="L23" s="6"/>
      <c r="O23" s="6"/>
      <c r="Q23" s="6"/>
      <c r="S23" s="6"/>
    </row>
    <row r="24" spans="1:19" s="1" customFormat="1" ht="17.25" customHeight="1">
      <c r="A24" s="7"/>
      <c r="B24" s="7" t="s">
        <v>57</v>
      </c>
      <c r="C24" s="7">
        <v>0.6897</v>
      </c>
      <c r="D24" s="7">
        <v>0.6897</v>
      </c>
      <c r="E24" s="7"/>
      <c r="F24" s="1">
        <v>54</v>
      </c>
      <c r="G24" s="1">
        <v>1.47</v>
      </c>
      <c r="H24" s="6">
        <f t="shared" si="0"/>
        <v>14.89752</v>
      </c>
      <c r="I24" s="6">
        <f t="shared" si="1"/>
        <v>22.34628</v>
      </c>
      <c r="J24" s="6">
        <f t="shared" si="2"/>
        <v>37.2438</v>
      </c>
      <c r="K24" s="6"/>
      <c r="L24" s="6">
        <f t="shared" si="3"/>
        <v>1.03455</v>
      </c>
      <c r="M24" s="1">
        <v>7</v>
      </c>
      <c r="N24" s="1">
        <v>4</v>
      </c>
      <c r="O24" s="6">
        <f t="shared" si="4"/>
        <v>5.320542857142857</v>
      </c>
      <c r="P24" s="1">
        <v>60</v>
      </c>
      <c r="Q24" s="6">
        <f t="shared" si="5"/>
        <v>41.382</v>
      </c>
      <c r="R24" s="1">
        <v>6</v>
      </c>
      <c r="S24" s="6">
        <f t="shared" si="6"/>
        <v>4.138199999999999</v>
      </c>
    </row>
    <row r="25" spans="1:19" s="1" customFormat="1" ht="17.25" customHeight="1">
      <c r="A25" s="7"/>
      <c r="B25" s="7" t="s">
        <v>58</v>
      </c>
      <c r="C25" s="7"/>
      <c r="D25" s="7"/>
      <c r="E25" s="7"/>
      <c r="H25" s="6"/>
      <c r="I25" s="6"/>
      <c r="J25" s="6"/>
      <c r="K25" s="6"/>
      <c r="L25" s="6"/>
      <c r="O25" s="6"/>
      <c r="Q25" s="6"/>
      <c r="S25" s="6"/>
    </row>
    <row r="26" spans="1:19" s="1" customFormat="1" ht="17.25" customHeight="1">
      <c r="A26" s="7"/>
      <c r="B26" s="7"/>
      <c r="C26" s="7"/>
      <c r="D26" s="7"/>
      <c r="E26" s="7"/>
      <c r="H26" s="6"/>
      <c r="I26" s="6"/>
      <c r="J26" s="6"/>
      <c r="K26" s="6"/>
      <c r="L26" s="6"/>
      <c r="O26" s="6"/>
      <c r="Q26" s="6"/>
      <c r="S26" s="6"/>
    </row>
    <row r="27" spans="1:19" s="1" customFormat="1" ht="17.25" customHeight="1">
      <c r="A27" s="7"/>
      <c r="B27" s="7"/>
      <c r="C27" s="7"/>
      <c r="D27" s="7"/>
      <c r="E27" s="7"/>
      <c r="H27" s="6"/>
      <c r="I27" s="6"/>
      <c r="J27" s="6"/>
      <c r="K27" s="6"/>
      <c r="L27" s="6"/>
      <c r="O27" s="6"/>
      <c r="Q27" s="6"/>
      <c r="S27" s="6"/>
    </row>
    <row r="28" spans="1:19" s="1" customFormat="1" ht="17.25" customHeight="1">
      <c r="A28" s="7"/>
      <c r="B28" s="7"/>
      <c r="C28" s="7"/>
      <c r="D28" s="7"/>
      <c r="E28" s="7"/>
      <c r="H28" s="6"/>
      <c r="I28" s="6"/>
      <c r="J28" s="6"/>
      <c r="K28" s="6"/>
      <c r="L28" s="6"/>
      <c r="O28" s="6"/>
      <c r="Q28" s="6"/>
      <c r="S28" s="6"/>
    </row>
    <row r="29" spans="1:19" s="1" customFormat="1" ht="17.25" customHeight="1">
      <c r="A29" s="7"/>
      <c r="B29" s="9" t="s">
        <v>7</v>
      </c>
      <c r="C29" s="10"/>
      <c r="D29" s="10"/>
      <c r="E29" s="11"/>
      <c r="H29" s="6">
        <f aca="true" t="shared" si="7" ref="H29:N29">SUM(H8:H28)</f>
        <v>393.19674000000003</v>
      </c>
      <c r="I29" s="6">
        <f t="shared" si="7"/>
        <v>589.79511</v>
      </c>
      <c r="J29" s="6">
        <f t="shared" si="7"/>
        <v>982.9918500000001</v>
      </c>
      <c r="K29" s="6">
        <f t="shared" si="7"/>
        <v>6.9605999999999995</v>
      </c>
      <c r="L29" s="6">
        <f t="shared" si="7"/>
        <v>22.665449999999996</v>
      </c>
      <c r="M29" s="1">
        <f t="shared" si="7"/>
        <v>529</v>
      </c>
      <c r="N29" s="1">
        <f t="shared" si="7"/>
        <v>317</v>
      </c>
      <c r="O29" s="6"/>
      <c r="Q29" s="6">
        <f>SUM(Q8:Q28)</f>
        <v>1081.3876500000003</v>
      </c>
      <c r="S29" s="6">
        <f>SUM(S8:S28)</f>
        <v>91.43519999999998</v>
      </c>
    </row>
    <row r="30" spans="8:19" s="1" customFormat="1" ht="18" customHeight="1">
      <c r="H30" s="6"/>
      <c r="I30" s="6"/>
      <c r="J30" s="6"/>
      <c r="K30" s="6"/>
      <c r="L30" s="6"/>
      <c r="O30" s="6"/>
      <c r="Q30" s="6">
        <v>22.6655</v>
      </c>
      <c r="S30" s="6"/>
    </row>
    <row r="31" spans="8:19" s="1" customFormat="1" ht="18" customHeight="1">
      <c r="H31" s="6"/>
      <c r="I31" s="6"/>
      <c r="J31" s="6"/>
      <c r="K31" s="6"/>
      <c r="L31" s="6"/>
      <c r="O31" s="6"/>
      <c r="Q31" s="6"/>
      <c r="S31" s="6"/>
    </row>
    <row r="32" spans="8:19" s="1" customFormat="1" ht="18" customHeight="1">
      <c r="H32" s="6"/>
      <c r="I32" s="6"/>
      <c r="J32" s="6"/>
      <c r="K32" s="6"/>
      <c r="L32" s="6"/>
      <c r="O32" s="6"/>
      <c r="Q32" s="6"/>
      <c r="S32" s="6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spans="8:19" s="2" customFormat="1" ht="18" customHeight="1">
      <c r="H39" s="12"/>
      <c r="I39" s="12"/>
      <c r="J39" s="12"/>
      <c r="K39" s="12"/>
      <c r="L39" s="12"/>
      <c r="O39" s="12"/>
      <c r="Q39" s="12"/>
      <c r="S39" s="12"/>
    </row>
    <row r="40" spans="8:19" s="2" customFormat="1" ht="18" customHeight="1">
      <c r="H40" s="12"/>
      <c r="I40" s="12"/>
      <c r="J40" s="12"/>
      <c r="K40" s="12"/>
      <c r="L40" s="12"/>
      <c r="O40" s="12"/>
      <c r="Q40" s="12"/>
      <c r="S40" s="12"/>
    </row>
    <row r="41" spans="8:19" s="2" customFormat="1" ht="18" customHeight="1">
      <c r="H41" s="12"/>
      <c r="I41" s="12"/>
      <c r="J41" s="12"/>
      <c r="K41" s="12"/>
      <c r="L41" s="12"/>
      <c r="O41" s="12"/>
      <c r="Q41" s="12"/>
      <c r="S41" s="12"/>
    </row>
    <row r="42" spans="8:19" s="2" customFormat="1" ht="18" customHeight="1">
      <c r="H42" s="12"/>
      <c r="I42" s="12"/>
      <c r="J42" s="12"/>
      <c r="K42" s="12"/>
      <c r="L42" s="12"/>
      <c r="O42" s="12"/>
      <c r="Q42" s="12"/>
      <c r="S42" s="12"/>
    </row>
    <row r="43" spans="8:19" s="2" customFormat="1" ht="18.75">
      <c r="H43" s="12"/>
      <c r="I43" s="12"/>
      <c r="J43" s="12"/>
      <c r="K43" s="12"/>
      <c r="L43" s="12"/>
      <c r="O43" s="12"/>
      <c r="Q43" s="12"/>
      <c r="S43" s="12"/>
    </row>
    <row r="44" spans="8:19" s="2" customFormat="1" ht="18.75">
      <c r="H44" s="12"/>
      <c r="I44" s="12"/>
      <c r="J44" s="12"/>
      <c r="K44" s="12"/>
      <c r="L44" s="12"/>
      <c r="O44" s="12"/>
      <c r="Q44" s="12"/>
      <c r="S44" s="12"/>
    </row>
    <row r="45" spans="8:19" s="2" customFormat="1" ht="18.75">
      <c r="H45" s="12"/>
      <c r="I45" s="12"/>
      <c r="J45" s="12"/>
      <c r="K45" s="12"/>
      <c r="L45" s="12"/>
      <c r="O45" s="12"/>
      <c r="Q45" s="12"/>
      <c r="S45" s="12"/>
    </row>
  </sheetData>
  <sheetProtection/>
  <mergeCells count="7">
    <mergeCell ref="A1:E1"/>
    <mergeCell ref="D3:E3"/>
    <mergeCell ref="A6:B6"/>
    <mergeCell ref="B29:E29"/>
    <mergeCell ref="A7:A29"/>
    <mergeCell ref="C3:C5"/>
    <mergeCell ref="A3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七彩电脑科技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七彩电脑科技</dc:creator>
  <cp:keywords/>
  <dc:description/>
  <cp:lastModifiedBy>user</cp:lastModifiedBy>
  <cp:lastPrinted>2020-05-12T08:16:52Z</cp:lastPrinted>
  <dcterms:created xsi:type="dcterms:W3CDTF">2008-12-18T01:20:46Z</dcterms:created>
  <dcterms:modified xsi:type="dcterms:W3CDTF">2021-01-08T01:25:47Z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